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y Documents\発注価格算出表\新融着\"/>
    </mc:Choice>
  </mc:AlternateContent>
  <bookViews>
    <workbookView xWindow="855" yWindow="15" windowWidth="23190" windowHeight="17700" tabRatio="953" activeTab="1"/>
  </bookViews>
  <sheets>
    <sheet name="説明(Ver.1.0.9)" sheetId="24" r:id="rId1"/>
    <sheet name="新融 GF300-3T" sheetId="16" r:id="rId2"/>
    <sheet name="新融 UF300-3T" sheetId="31" r:id="rId3"/>
    <sheet name="新融 UF300-M-3T" sheetId="34" r:id="rId4"/>
    <sheet name="新融 7010-3T" sheetId="30" r:id="rId5"/>
    <sheet name="新融 7010-2N0-3T" sheetId="33" r:id="rId6"/>
    <sheet name="新融 7010EX-3T" sheetId="32" r:id="rId7"/>
    <sheet name="新融 MF300-3T" sheetId="21" r:id="rId8"/>
    <sheet name="新融 SF300-3T" sheetId="27" r:id="rId9"/>
    <sheet name="新融 7020-3T" sheetId="28" r:id="rId10"/>
    <sheet name="新融 7026-3T" sheetId="29" r:id="rId11"/>
    <sheet name="計算基礎" sheetId="10" r:id="rId12"/>
  </sheets>
  <definedNames>
    <definedName name="_xlnm.Print_Area" localSheetId="11">計算基礎!$A$1:$K$27</definedName>
  </definedNames>
  <calcPr calcId="152511" iterateDelta="1E-4"/>
</workbook>
</file>

<file path=xl/calcChain.xml><?xml version="1.0" encoding="utf-8"?>
<calcChain xmlns="http://schemas.openxmlformats.org/spreadsheetml/2006/main">
  <c r="I349" i="34" l="1"/>
  <c r="I348" i="34"/>
  <c r="I347" i="34"/>
  <c r="I346" i="34"/>
  <c r="I345" i="34"/>
  <c r="I344" i="34"/>
  <c r="I343" i="34"/>
  <c r="I342" i="34"/>
  <c r="I341" i="34"/>
  <c r="I340" i="34"/>
  <c r="I339" i="34"/>
  <c r="I338" i="34"/>
  <c r="I337" i="34"/>
  <c r="I336" i="34"/>
  <c r="I335" i="34"/>
  <c r="I334" i="34"/>
  <c r="I333" i="34"/>
  <c r="I332" i="34"/>
  <c r="I331" i="34"/>
  <c r="I330" i="34"/>
  <c r="I329" i="34"/>
  <c r="I328" i="34"/>
  <c r="I327" i="34"/>
  <c r="I326" i="34"/>
  <c r="I325" i="34"/>
  <c r="I324" i="34"/>
  <c r="I323" i="34"/>
  <c r="I322" i="34"/>
  <c r="I321" i="34"/>
  <c r="I320" i="34"/>
  <c r="I319" i="34"/>
  <c r="I318" i="34"/>
  <c r="I317" i="34"/>
  <c r="I316" i="34"/>
  <c r="I315" i="34"/>
  <c r="I314" i="34"/>
  <c r="I313" i="34"/>
  <c r="I312" i="34"/>
  <c r="I311" i="34"/>
  <c r="I310" i="34"/>
  <c r="I309" i="34"/>
  <c r="I308" i="34"/>
  <c r="I305" i="34"/>
  <c r="I304" i="34"/>
  <c r="I303" i="34"/>
  <c r="I302" i="34"/>
  <c r="I301" i="34"/>
  <c r="I300" i="34"/>
  <c r="I299" i="34"/>
  <c r="I298" i="34"/>
  <c r="I297" i="34"/>
  <c r="I296" i="34"/>
  <c r="I295" i="34"/>
  <c r="I294" i="34"/>
  <c r="I293" i="34"/>
  <c r="I292" i="34"/>
  <c r="I291" i="34"/>
  <c r="I290" i="34"/>
  <c r="I289" i="34"/>
  <c r="I288" i="34"/>
  <c r="I287" i="34"/>
  <c r="I286" i="34"/>
  <c r="I285" i="34"/>
  <c r="I284" i="34"/>
  <c r="I283" i="34"/>
  <c r="I282" i="34"/>
  <c r="I281" i="34"/>
  <c r="I280" i="34"/>
  <c r="I279" i="34"/>
  <c r="I278" i="34"/>
  <c r="I277" i="34"/>
  <c r="I276" i="34"/>
  <c r="I275" i="34"/>
  <c r="I274" i="34"/>
  <c r="I273" i="34"/>
  <c r="I272" i="34"/>
  <c r="I271" i="34"/>
  <c r="I270" i="34"/>
  <c r="I269" i="34"/>
  <c r="I268" i="34"/>
  <c r="I267" i="34"/>
  <c r="I266" i="34"/>
  <c r="I265" i="34"/>
  <c r="I264" i="34"/>
  <c r="I263" i="34"/>
  <c r="I262" i="34"/>
  <c r="I261" i="34"/>
  <c r="I260" i="34"/>
  <c r="I259" i="34"/>
  <c r="I258" i="34"/>
  <c r="I257" i="34"/>
  <c r="I254" i="34"/>
  <c r="I253" i="34"/>
  <c r="I252" i="34"/>
  <c r="I251" i="34"/>
  <c r="I250" i="34"/>
  <c r="I249" i="34"/>
  <c r="I248" i="34"/>
  <c r="I247" i="34"/>
  <c r="I246" i="34"/>
  <c r="I245" i="34"/>
  <c r="I244" i="34"/>
  <c r="I243" i="34"/>
  <c r="I242" i="34"/>
  <c r="I241" i="34"/>
  <c r="I240" i="34"/>
  <c r="I239" i="34"/>
  <c r="I238" i="34"/>
  <c r="I237" i="34"/>
  <c r="I236" i="34"/>
  <c r="I235" i="34"/>
  <c r="I234" i="34"/>
  <c r="I233" i="34"/>
  <c r="I232" i="34"/>
  <c r="I231" i="34"/>
  <c r="I230" i="34"/>
  <c r="I229" i="34"/>
  <c r="I228" i="34"/>
  <c r="I227" i="34"/>
  <c r="I226" i="34"/>
  <c r="I225" i="34"/>
  <c r="I224" i="34"/>
  <c r="I223" i="34"/>
  <c r="I222" i="34"/>
  <c r="I221" i="34"/>
  <c r="I220" i="34"/>
  <c r="I219" i="34"/>
  <c r="I218" i="34"/>
  <c r="I217" i="34"/>
  <c r="I216" i="34"/>
  <c r="I215" i="34"/>
  <c r="I214" i="34"/>
  <c r="I213" i="34"/>
  <c r="I212" i="34"/>
  <c r="I211" i="34"/>
  <c r="I210" i="34"/>
  <c r="I209" i="34"/>
  <c r="I208" i="34"/>
  <c r="I207" i="34"/>
  <c r="I206" i="34"/>
  <c r="I203" i="34"/>
  <c r="I202" i="34"/>
  <c r="I201" i="34"/>
  <c r="I200" i="34"/>
  <c r="I199" i="34"/>
  <c r="I198" i="34"/>
  <c r="I197" i="34"/>
  <c r="I196" i="34"/>
  <c r="I195" i="34"/>
  <c r="I194" i="34"/>
  <c r="I193" i="34"/>
  <c r="I192" i="34"/>
  <c r="I191" i="34"/>
  <c r="I190" i="34"/>
  <c r="I189" i="34"/>
  <c r="I188" i="34"/>
  <c r="I187" i="34"/>
  <c r="I186" i="34"/>
  <c r="I185" i="34"/>
  <c r="I184" i="34"/>
  <c r="I183" i="34"/>
  <c r="I182" i="34"/>
  <c r="I181" i="34"/>
  <c r="I180" i="34"/>
  <c r="I179" i="34"/>
  <c r="I178" i="34"/>
  <c r="I177" i="34"/>
  <c r="I176" i="34"/>
  <c r="I175" i="34"/>
  <c r="I174" i="34"/>
  <c r="I173" i="34"/>
  <c r="I172" i="34"/>
  <c r="I171" i="34"/>
  <c r="I170" i="34"/>
  <c r="I169" i="34"/>
  <c r="I168" i="34"/>
  <c r="I167" i="34"/>
  <c r="I166" i="34"/>
  <c r="I165" i="34"/>
  <c r="I164" i="34"/>
  <c r="I163" i="34"/>
  <c r="I162" i="34"/>
  <c r="I161" i="34"/>
  <c r="I160" i="34"/>
  <c r="I159" i="34"/>
  <c r="I158" i="34"/>
  <c r="I157" i="34"/>
  <c r="I156" i="34"/>
  <c r="I155" i="34"/>
  <c r="I152" i="34"/>
  <c r="I151" i="34"/>
  <c r="I150" i="34"/>
  <c r="I149" i="34"/>
  <c r="I148" i="34"/>
  <c r="I147" i="34"/>
  <c r="I146" i="34"/>
  <c r="I145" i="34"/>
  <c r="I144" i="34"/>
  <c r="I143" i="34"/>
  <c r="I142" i="34"/>
  <c r="I141" i="34"/>
  <c r="I140" i="34"/>
  <c r="I139" i="34"/>
  <c r="I138" i="34"/>
  <c r="I137" i="34"/>
  <c r="I136" i="34"/>
  <c r="I135" i="34"/>
  <c r="I134" i="34"/>
  <c r="I133" i="34"/>
  <c r="I132" i="34"/>
  <c r="I131" i="34"/>
  <c r="I130" i="34"/>
  <c r="I129" i="34"/>
  <c r="I128" i="34"/>
  <c r="I127" i="34"/>
  <c r="I126" i="34"/>
  <c r="I125" i="34"/>
  <c r="I124" i="34"/>
  <c r="I123" i="34"/>
  <c r="I122" i="34"/>
  <c r="I121" i="34"/>
  <c r="I120" i="34"/>
  <c r="I119" i="34"/>
  <c r="I118" i="34"/>
  <c r="I117" i="34"/>
  <c r="I116" i="34"/>
  <c r="I115" i="34"/>
  <c r="I114" i="34"/>
  <c r="I113" i="34"/>
  <c r="I112" i="34"/>
  <c r="I111" i="34"/>
  <c r="I110" i="34"/>
  <c r="I109" i="34"/>
  <c r="I108" i="34"/>
  <c r="I107" i="34"/>
  <c r="I106" i="34"/>
  <c r="I105" i="34"/>
  <c r="I104" i="34"/>
  <c r="I101" i="34"/>
  <c r="I100" i="34"/>
  <c r="I99" i="34"/>
  <c r="I98" i="34"/>
  <c r="I97" i="34"/>
  <c r="I96" i="34"/>
  <c r="I95" i="34"/>
  <c r="I94" i="34"/>
  <c r="I93" i="34"/>
  <c r="I92" i="34"/>
  <c r="I91" i="34"/>
  <c r="I90" i="34"/>
  <c r="I89" i="34"/>
  <c r="I88" i="34"/>
  <c r="I87" i="34"/>
  <c r="I86" i="34"/>
  <c r="I85" i="34"/>
  <c r="I84" i="34"/>
  <c r="I83" i="34"/>
  <c r="I82" i="34"/>
  <c r="I81" i="34"/>
  <c r="I80" i="34"/>
  <c r="I79" i="34"/>
  <c r="I78" i="34"/>
  <c r="I77" i="34"/>
  <c r="I76" i="34"/>
  <c r="I75" i="34"/>
  <c r="I74" i="34"/>
  <c r="I73" i="34"/>
  <c r="I72" i="34"/>
  <c r="I71" i="34"/>
  <c r="I70" i="34"/>
  <c r="I69" i="34"/>
  <c r="I68" i="34"/>
  <c r="I67" i="34"/>
  <c r="I66" i="34"/>
  <c r="I65" i="34"/>
  <c r="I64" i="34"/>
  <c r="I63" i="34"/>
  <c r="I62" i="34"/>
  <c r="I61" i="34"/>
  <c r="I60" i="34"/>
  <c r="I59" i="34"/>
  <c r="I58" i="34"/>
  <c r="I57" i="34"/>
  <c r="I56" i="34"/>
  <c r="I55" i="34"/>
  <c r="I54" i="34"/>
  <c r="I53" i="34"/>
  <c r="I50" i="34"/>
  <c r="I49" i="34"/>
  <c r="I48" i="34"/>
  <c r="I47" i="34"/>
  <c r="I46" i="34"/>
  <c r="I45" i="34"/>
  <c r="I44" i="34"/>
  <c r="I43" i="34"/>
  <c r="I42" i="34"/>
  <c r="I41" i="34"/>
  <c r="I40" i="34"/>
  <c r="I39" i="34"/>
  <c r="I38" i="34"/>
  <c r="I37" i="34"/>
  <c r="I36" i="34"/>
  <c r="I35" i="34"/>
  <c r="I34" i="34"/>
  <c r="I33" i="34"/>
  <c r="I32" i="34"/>
  <c r="I31" i="34"/>
  <c r="I30" i="34"/>
  <c r="I29" i="34"/>
  <c r="I28" i="34"/>
  <c r="I27" i="34"/>
  <c r="I26" i="34"/>
  <c r="I25" i="34"/>
  <c r="I24" i="34"/>
  <c r="I23" i="34"/>
  <c r="I22" i="34"/>
  <c r="I21" i="34"/>
  <c r="I20" i="34"/>
  <c r="I19" i="34"/>
  <c r="I18" i="34"/>
  <c r="I17" i="34"/>
  <c r="I16" i="34"/>
  <c r="I15" i="34"/>
  <c r="I14" i="34"/>
  <c r="I13" i="34"/>
  <c r="I12" i="34"/>
  <c r="I11" i="34"/>
  <c r="I10" i="34"/>
  <c r="I9" i="34"/>
  <c r="I8" i="34"/>
  <c r="I7" i="34"/>
  <c r="I6" i="34"/>
  <c r="I5" i="34"/>
  <c r="I4" i="34"/>
  <c r="I3" i="34"/>
  <c r="I2" i="34"/>
  <c r="F343" i="34"/>
  <c r="E343" i="34"/>
  <c r="D343" i="34"/>
  <c r="C343" i="34"/>
  <c r="E336" i="34"/>
  <c r="F336" i="34"/>
  <c r="D336" i="34"/>
  <c r="C336" i="34"/>
  <c r="F329" i="34"/>
  <c r="E329" i="34"/>
  <c r="D329" i="34"/>
  <c r="C329" i="34"/>
  <c r="F322" i="34"/>
  <c r="E322" i="34"/>
  <c r="D322" i="34"/>
  <c r="C322" i="34"/>
  <c r="J327" i="34"/>
  <c r="K327" i="34"/>
  <c r="E315" i="34"/>
  <c r="F315" i="34"/>
  <c r="D315" i="34"/>
  <c r="C315" i="34"/>
  <c r="J320" i="34"/>
  <c r="K320" i="34"/>
  <c r="E308" i="34"/>
  <c r="F308" i="34"/>
  <c r="D308" i="34"/>
  <c r="C308" i="34"/>
  <c r="C307" i="34"/>
  <c r="E299" i="34"/>
  <c r="F299" i="34"/>
  <c r="D299" i="34"/>
  <c r="C299" i="34"/>
  <c r="F292" i="34"/>
  <c r="E292" i="34"/>
  <c r="D292" i="34"/>
  <c r="C292" i="34"/>
  <c r="E285" i="34"/>
  <c r="F285" i="34"/>
  <c r="D285" i="34"/>
  <c r="C285" i="34"/>
  <c r="F278" i="34"/>
  <c r="E278" i="34"/>
  <c r="D278" i="34"/>
  <c r="C278" i="34"/>
  <c r="F271" i="34"/>
  <c r="E271" i="34"/>
  <c r="D271" i="34"/>
  <c r="C271" i="34"/>
  <c r="E264" i="34"/>
  <c r="F264" i="34"/>
  <c r="D264" i="34"/>
  <c r="C264" i="34"/>
  <c r="E257" i="34"/>
  <c r="F257" i="34"/>
  <c r="D257" i="34"/>
  <c r="C257" i="34"/>
  <c r="C256" i="34"/>
  <c r="F248" i="34"/>
  <c r="E248" i="34"/>
  <c r="D248" i="34"/>
  <c r="C248" i="34"/>
  <c r="J249" i="34"/>
  <c r="K249" i="34"/>
  <c r="E241" i="34"/>
  <c r="F241" i="34"/>
  <c r="D241" i="34"/>
  <c r="C241" i="34"/>
  <c r="E234" i="34"/>
  <c r="F234" i="34"/>
  <c r="D234" i="34"/>
  <c r="C234" i="34"/>
  <c r="F227" i="34"/>
  <c r="E227" i="34"/>
  <c r="D227" i="34"/>
  <c r="C227" i="34"/>
  <c r="J231" i="34"/>
  <c r="K231" i="34"/>
  <c r="J223" i="34"/>
  <c r="K223" i="34"/>
  <c r="F220" i="34"/>
  <c r="E220" i="34"/>
  <c r="D220" i="34"/>
  <c r="C220" i="34"/>
  <c r="E213" i="34"/>
  <c r="F213" i="34"/>
  <c r="D213" i="34"/>
  <c r="C213" i="34"/>
  <c r="E206" i="34"/>
  <c r="F206" i="34"/>
  <c r="D206" i="34"/>
  <c r="C206" i="34"/>
  <c r="C205" i="34"/>
  <c r="J198" i="34"/>
  <c r="K198" i="34"/>
  <c r="F197" i="34"/>
  <c r="E197" i="34"/>
  <c r="D197" i="34"/>
  <c r="C197" i="34"/>
  <c r="J201" i="34"/>
  <c r="K201" i="34"/>
  <c r="F190" i="34"/>
  <c r="E190" i="34"/>
  <c r="D190" i="34"/>
  <c r="J194" i="34"/>
  <c r="K194" i="34"/>
  <c r="C190" i="34"/>
  <c r="F183" i="34"/>
  <c r="E183" i="34"/>
  <c r="D183" i="34"/>
  <c r="C183" i="34"/>
  <c r="J186" i="34"/>
  <c r="K186" i="34"/>
  <c r="F176" i="34"/>
  <c r="E176" i="34"/>
  <c r="D176" i="34"/>
  <c r="C176" i="34"/>
  <c r="J180" i="34"/>
  <c r="K180" i="34"/>
  <c r="F169" i="34"/>
  <c r="E169" i="34"/>
  <c r="D169" i="34"/>
  <c r="C169" i="34"/>
  <c r="E162" i="34"/>
  <c r="F162" i="34"/>
  <c r="D162" i="34"/>
  <c r="C162" i="34"/>
  <c r="J156" i="34"/>
  <c r="K156" i="34"/>
  <c r="E155" i="34"/>
  <c r="F155" i="34"/>
  <c r="D155" i="34"/>
  <c r="C155" i="34"/>
  <c r="C154" i="34"/>
  <c r="E146" i="34"/>
  <c r="F146" i="34"/>
  <c r="D146" i="34"/>
  <c r="C146" i="34"/>
  <c r="F139" i="34"/>
  <c r="E139" i="34"/>
  <c r="D139" i="34"/>
  <c r="C139" i="34"/>
  <c r="F132" i="34"/>
  <c r="E132" i="34"/>
  <c r="D132" i="34"/>
  <c r="C132" i="34"/>
  <c r="F125" i="34"/>
  <c r="J125" i="34"/>
  <c r="K125" i="34"/>
  <c r="E125" i="34"/>
  <c r="D125" i="34"/>
  <c r="C125" i="34"/>
  <c r="F118" i="34"/>
  <c r="E118" i="34"/>
  <c r="D118" i="34"/>
  <c r="C118" i="34"/>
  <c r="E111" i="34"/>
  <c r="F111" i="34"/>
  <c r="D111" i="34"/>
  <c r="C111" i="34"/>
  <c r="E104" i="34"/>
  <c r="F104" i="34"/>
  <c r="D104" i="34"/>
  <c r="C104" i="34"/>
  <c r="C103" i="34"/>
  <c r="F95" i="34"/>
  <c r="E95" i="34"/>
  <c r="D95" i="34"/>
  <c r="C95" i="34"/>
  <c r="J89" i="34"/>
  <c r="K89" i="34"/>
  <c r="F88" i="34"/>
  <c r="E88" i="34"/>
  <c r="D88" i="34"/>
  <c r="C88" i="34"/>
  <c r="F81" i="34"/>
  <c r="E81" i="34"/>
  <c r="D81" i="34"/>
  <c r="C81" i="34"/>
  <c r="E74" i="34"/>
  <c r="F74" i="34"/>
  <c r="D74" i="34"/>
  <c r="C74" i="34"/>
  <c r="F67" i="34"/>
  <c r="E67" i="34"/>
  <c r="D67" i="34"/>
  <c r="C67" i="34"/>
  <c r="J70" i="34"/>
  <c r="K70" i="34"/>
  <c r="J66" i="34"/>
  <c r="K66" i="34"/>
  <c r="E60" i="34"/>
  <c r="F60" i="34"/>
  <c r="D60" i="34"/>
  <c r="C60" i="34"/>
  <c r="E53" i="34"/>
  <c r="F53" i="34"/>
  <c r="D53" i="34"/>
  <c r="C53" i="34"/>
  <c r="C52" i="34"/>
  <c r="E44" i="34"/>
  <c r="F44" i="34"/>
  <c r="D44" i="34"/>
  <c r="C44" i="34"/>
  <c r="E37" i="34"/>
  <c r="F37" i="34"/>
  <c r="D37" i="34"/>
  <c r="C37" i="34"/>
  <c r="E30" i="34"/>
  <c r="F30" i="34"/>
  <c r="D30" i="34"/>
  <c r="C30" i="34"/>
  <c r="F23" i="34"/>
  <c r="E23" i="34"/>
  <c r="D23" i="34"/>
  <c r="C23" i="34"/>
  <c r="F16" i="34"/>
  <c r="E16" i="34"/>
  <c r="D16" i="34"/>
  <c r="C16" i="34"/>
  <c r="E9" i="34"/>
  <c r="F9" i="34"/>
  <c r="D9" i="34"/>
  <c r="C9" i="34"/>
  <c r="J14" i="34"/>
  <c r="K14" i="34"/>
  <c r="E2" i="34"/>
  <c r="F2" i="34"/>
  <c r="D2" i="34"/>
  <c r="C2" i="34"/>
  <c r="C1" i="34"/>
  <c r="F304" i="28"/>
  <c r="F303" i="28"/>
  <c r="F302" i="28"/>
  <c r="F301" i="28"/>
  <c r="F300" i="28"/>
  <c r="G300" i="28"/>
  <c r="F299" i="28"/>
  <c r="F298" i="28"/>
  <c r="F297" i="28"/>
  <c r="F296" i="28"/>
  <c r="F295" i="28"/>
  <c r="G295" i="28"/>
  <c r="F294" i="28"/>
  <c r="F293" i="28"/>
  <c r="F292" i="28"/>
  <c r="F291" i="28"/>
  <c r="G291" i="28"/>
  <c r="F290" i="28"/>
  <c r="G290" i="28"/>
  <c r="F289" i="28"/>
  <c r="F288" i="28"/>
  <c r="G288" i="28"/>
  <c r="F287" i="28"/>
  <c r="F286" i="28"/>
  <c r="F285" i="28"/>
  <c r="F284" i="28"/>
  <c r="F283" i="28"/>
  <c r="F282" i="28"/>
  <c r="F281" i="28"/>
  <c r="F280" i="28"/>
  <c r="F279" i="28"/>
  <c r="F278" i="28"/>
  <c r="F277" i="28"/>
  <c r="F276" i="28"/>
  <c r="F275" i="28"/>
  <c r="F274" i="28"/>
  <c r="F273" i="28"/>
  <c r="F272" i="28"/>
  <c r="F271" i="28"/>
  <c r="F270" i="28"/>
  <c r="F269" i="28"/>
  <c r="F268" i="28"/>
  <c r="F267" i="28"/>
  <c r="F266" i="28"/>
  <c r="F265" i="28"/>
  <c r="F264" i="28"/>
  <c r="F263" i="28"/>
  <c r="G263" i="28"/>
  <c r="F262" i="28"/>
  <c r="F261" i="28"/>
  <c r="F260" i="28"/>
  <c r="F259" i="28"/>
  <c r="F258" i="28"/>
  <c r="F257" i="28"/>
  <c r="F253" i="28"/>
  <c r="G253" i="28"/>
  <c r="H253" i="28"/>
  <c r="F252" i="28"/>
  <c r="G252" i="28"/>
  <c r="H252" i="28"/>
  <c r="F251" i="28"/>
  <c r="F250" i="28"/>
  <c r="F249" i="28"/>
  <c r="F248" i="28"/>
  <c r="G248" i="28"/>
  <c r="H248" i="28"/>
  <c r="H269" i="28"/>
  <c r="F247" i="28"/>
  <c r="F246" i="28"/>
  <c r="F245" i="28"/>
  <c r="G245" i="28"/>
  <c r="F244" i="28"/>
  <c r="F243" i="28"/>
  <c r="G243" i="28"/>
  <c r="F242" i="28"/>
  <c r="F241" i="28"/>
  <c r="F240" i="28"/>
  <c r="F239" i="28"/>
  <c r="F238" i="28"/>
  <c r="F237" i="28"/>
  <c r="F236" i="28"/>
  <c r="F235" i="28"/>
  <c r="F234" i="28"/>
  <c r="F233" i="28"/>
  <c r="F232" i="28"/>
  <c r="F231" i="28"/>
  <c r="F230" i="28"/>
  <c r="F229" i="28"/>
  <c r="F228" i="28"/>
  <c r="F227" i="28"/>
  <c r="F226" i="28"/>
  <c r="G226" i="28"/>
  <c r="F225" i="28"/>
  <c r="F224" i="28"/>
  <c r="F223" i="28"/>
  <c r="G223" i="28"/>
  <c r="H223" i="28"/>
  <c r="F222" i="28"/>
  <c r="G222" i="28"/>
  <c r="H222" i="28"/>
  <c r="F221" i="28"/>
  <c r="F220" i="28"/>
  <c r="F219" i="28"/>
  <c r="F218" i="28"/>
  <c r="G218" i="28"/>
  <c r="H218" i="28"/>
  <c r="F217" i="28"/>
  <c r="F216" i="28"/>
  <c r="F215" i="28"/>
  <c r="F214" i="28"/>
  <c r="F213" i="28"/>
  <c r="F212" i="28"/>
  <c r="F211" i="28"/>
  <c r="F210" i="28"/>
  <c r="G210" i="28"/>
  <c r="F209" i="28"/>
  <c r="F208" i="28"/>
  <c r="G208" i="28"/>
  <c r="F207" i="28"/>
  <c r="F206" i="28"/>
  <c r="F202" i="28"/>
  <c r="F201" i="28"/>
  <c r="F200" i="28"/>
  <c r="F199" i="28"/>
  <c r="F198" i="28"/>
  <c r="F197" i="28"/>
  <c r="F196" i="28"/>
  <c r="F195" i="28"/>
  <c r="F194" i="28"/>
  <c r="F193" i="28"/>
  <c r="F192" i="28"/>
  <c r="F191" i="28"/>
  <c r="F190" i="28"/>
  <c r="G190" i="28"/>
  <c r="F189" i="28"/>
  <c r="F188" i="28"/>
  <c r="F187" i="28"/>
  <c r="F186" i="28"/>
  <c r="G186" i="28"/>
  <c r="F185" i="28"/>
  <c r="F184" i="28"/>
  <c r="G184" i="28"/>
  <c r="H184" i="28"/>
  <c r="H202" i="28"/>
  <c r="F183" i="28"/>
  <c r="G183" i="28"/>
  <c r="H183" i="28"/>
  <c r="F182" i="28"/>
  <c r="F181" i="28"/>
  <c r="F180" i="28"/>
  <c r="F179" i="28"/>
  <c r="G179" i="28"/>
  <c r="H179" i="28"/>
  <c r="F178" i="28"/>
  <c r="F177" i="28"/>
  <c r="F176" i="28"/>
  <c r="F175" i="28"/>
  <c r="F174" i="28"/>
  <c r="F173" i="28"/>
  <c r="F172" i="28"/>
  <c r="F171" i="28"/>
  <c r="F170" i="28"/>
  <c r="G170" i="28"/>
  <c r="F169" i="28"/>
  <c r="F168" i="28"/>
  <c r="G168" i="28"/>
  <c r="F167" i="28"/>
  <c r="F166" i="28"/>
  <c r="F165" i="28"/>
  <c r="F164" i="28"/>
  <c r="F163" i="28"/>
  <c r="F162" i="28"/>
  <c r="F161" i="28"/>
  <c r="G161" i="28"/>
  <c r="F160" i="28"/>
  <c r="G160" i="28"/>
  <c r="H160" i="28"/>
  <c r="F159" i="28"/>
  <c r="F158" i="28"/>
  <c r="F157" i="28"/>
  <c r="F156" i="28"/>
  <c r="G156" i="28"/>
  <c r="F155" i="28"/>
  <c r="F151" i="28"/>
  <c r="F150" i="28"/>
  <c r="G150" i="28"/>
  <c r="F149" i="28"/>
  <c r="G149" i="28"/>
  <c r="F148" i="28"/>
  <c r="F147" i="28"/>
  <c r="F146" i="28"/>
  <c r="F145" i="28"/>
  <c r="F144" i="28"/>
  <c r="F143" i="28"/>
  <c r="F142" i="28"/>
  <c r="F141" i="28"/>
  <c r="G141" i="28"/>
  <c r="H141" i="28"/>
  <c r="F140" i="28"/>
  <c r="G140" i="28"/>
  <c r="F139" i="28"/>
  <c r="F138" i="28"/>
  <c r="F137" i="28"/>
  <c r="F136" i="28"/>
  <c r="F135" i="28"/>
  <c r="F134" i="28"/>
  <c r="F133" i="28"/>
  <c r="F132" i="28"/>
  <c r="F131" i="28"/>
  <c r="F130" i="28"/>
  <c r="F129" i="28"/>
  <c r="F128" i="28"/>
  <c r="G128" i="28"/>
  <c r="H128" i="28"/>
  <c r="F127" i="28"/>
  <c r="F126" i="28"/>
  <c r="F125" i="28"/>
  <c r="F124" i="28"/>
  <c r="F123" i="28"/>
  <c r="F122" i="28"/>
  <c r="F121" i="28"/>
  <c r="F120" i="28"/>
  <c r="F119" i="28"/>
  <c r="F118" i="28"/>
  <c r="F117" i="28"/>
  <c r="G117" i="28"/>
  <c r="F116" i="28"/>
  <c r="G116" i="28"/>
  <c r="F115" i="28"/>
  <c r="F114" i="28"/>
  <c r="F113" i="28"/>
  <c r="F112" i="28"/>
  <c r="F111" i="28"/>
  <c r="F110" i="28"/>
  <c r="F109" i="28"/>
  <c r="F108" i="28"/>
  <c r="F107" i="28"/>
  <c r="F106" i="28"/>
  <c r="F105" i="28"/>
  <c r="F104" i="28"/>
  <c r="F100" i="28"/>
  <c r="F99" i="28"/>
  <c r="F98" i="28"/>
  <c r="F97" i="28"/>
  <c r="G97" i="28"/>
  <c r="F96" i="28"/>
  <c r="G96" i="28"/>
  <c r="F95" i="28"/>
  <c r="F94" i="28"/>
  <c r="F93" i="28"/>
  <c r="G93" i="28"/>
  <c r="F92" i="28"/>
  <c r="G92" i="28"/>
  <c r="F91" i="28"/>
  <c r="F90" i="28"/>
  <c r="G90" i="28"/>
  <c r="F89" i="28"/>
  <c r="F88" i="28"/>
  <c r="F87" i="28"/>
  <c r="F86" i="28"/>
  <c r="G86" i="28"/>
  <c r="F85" i="28"/>
  <c r="F84" i="28"/>
  <c r="F83" i="28"/>
  <c r="F82" i="28"/>
  <c r="G82" i="28"/>
  <c r="F81" i="28"/>
  <c r="F80" i="28"/>
  <c r="F79" i="28"/>
  <c r="F78" i="28"/>
  <c r="G78" i="28"/>
  <c r="F77" i="28"/>
  <c r="F76" i="28"/>
  <c r="F75" i="28"/>
  <c r="G75" i="28"/>
  <c r="H75" i="28"/>
  <c r="F74" i="28"/>
  <c r="F73" i="28"/>
  <c r="F72" i="28"/>
  <c r="G72" i="28"/>
  <c r="H72" i="28"/>
  <c r="H84" i="28"/>
  <c r="F71" i="28"/>
  <c r="F70" i="28"/>
  <c r="G70" i="28"/>
  <c r="F69" i="28"/>
  <c r="F68" i="28"/>
  <c r="G68" i="28"/>
  <c r="F67" i="28"/>
  <c r="F66" i="28"/>
  <c r="F65" i="28"/>
  <c r="F64" i="28"/>
  <c r="F63" i="28"/>
  <c r="F62" i="28"/>
  <c r="F61" i="28"/>
  <c r="F60" i="28"/>
  <c r="F59" i="28"/>
  <c r="G59" i="28"/>
  <c r="F58" i="28"/>
  <c r="F57" i="28"/>
  <c r="F56" i="28"/>
  <c r="F55" i="28"/>
  <c r="F54" i="28"/>
  <c r="F53" i="28"/>
  <c r="F49" i="28"/>
  <c r="F48" i="28"/>
  <c r="F47" i="28"/>
  <c r="G47" i="28"/>
  <c r="F46" i="28"/>
  <c r="F45" i="28"/>
  <c r="G45" i="28"/>
  <c r="F44" i="28"/>
  <c r="G44" i="28"/>
  <c r="F43" i="28"/>
  <c r="F42" i="28"/>
  <c r="F41" i="28"/>
  <c r="F40" i="28"/>
  <c r="F39" i="28"/>
  <c r="F38" i="28"/>
  <c r="G38" i="28"/>
  <c r="F37" i="28"/>
  <c r="F36" i="28"/>
  <c r="G36" i="28"/>
  <c r="F35" i="28"/>
  <c r="F34" i="28"/>
  <c r="F33" i="28"/>
  <c r="G33" i="28"/>
  <c r="F32" i="28"/>
  <c r="F31" i="28"/>
  <c r="F30" i="28"/>
  <c r="F29" i="28"/>
  <c r="F28" i="28"/>
  <c r="F27" i="28"/>
  <c r="F26" i="28"/>
  <c r="F25" i="28"/>
  <c r="F24" i="28"/>
  <c r="F23" i="28"/>
  <c r="F22" i="28"/>
  <c r="F21" i="28"/>
  <c r="F20" i="28"/>
  <c r="F19" i="28"/>
  <c r="F18" i="28"/>
  <c r="G18" i="28"/>
  <c r="F17" i="28"/>
  <c r="F16" i="28"/>
  <c r="F15" i="28"/>
  <c r="F14" i="28"/>
  <c r="F13" i="28"/>
  <c r="F12" i="28"/>
  <c r="F11" i="28"/>
  <c r="G11" i="28"/>
  <c r="F10" i="28"/>
  <c r="G10" i="28"/>
  <c r="F9" i="28"/>
  <c r="F8" i="28"/>
  <c r="G8" i="28"/>
  <c r="F7" i="28"/>
  <c r="F6" i="28"/>
  <c r="F5" i="28"/>
  <c r="F4" i="28"/>
  <c r="F3" i="28"/>
  <c r="F2" i="28"/>
  <c r="C301" i="28"/>
  <c r="G303" i="28"/>
  <c r="C295" i="28"/>
  <c r="G294" i="28"/>
  <c r="C289" i="28"/>
  <c r="C283" i="28"/>
  <c r="G281" i="28"/>
  <c r="C277" i="28"/>
  <c r="C271" i="28"/>
  <c r="C265" i="28"/>
  <c r="C259" i="28"/>
  <c r="G261" i="28"/>
  <c r="C256" i="28"/>
  <c r="C250" i="28"/>
  <c r="C244" i="28"/>
  <c r="C238" i="28"/>
  <c r="G238" i="28"/>
  <c r="C232" i="28"/>
  <c r="C226" i="28"/>
  <c r="C220" i="28"/>
  <c r="C214" i="28"/>
  <c r="G211" i="28"/>
  <c r="C208" i="28"/>
  <c r="G209" i="28"/>
  <c r="C205" i="28"/>
  <c r="C199" i="28"/>
  <c r="G200" i="28"/>
  <c r="C193" i="28"/>
  <c r="G196" i="28"/>
  <c r="C187" i="28"/>
  <c r="C181" i="28"/>
  <c r="G182" i="28"/>
  <c r="H182" i="28"/>
  <c r="C175" i="28"/>
  <c r="G178" i="28"/>
  <c r="C169" i="28"/>
  <c r="C163" i="28"/>
  <c r="C157" i="28"/>
  <c r="G155" i="28"/>
  <c r="C154" i="28"/>
  <c r="C148" i="28"/>
  <c r="C142" i="28"/>
  <c r="G143" i="28"/>
  <c r="C136" i="28"/>
  <c r="G134" i="28"/>
  <c r="C130" i="28"/>
  <c r="C124" i="28"/>
  <c r="C118" i="28"/>
  <c r="C112" i="28"/>
  <c r="C106" i="28"/>
  <c r="C103" i="28"/>
  <c r="C97" i="28"/>
  <c r="C91" i="28"/>
  <c r="C85" i="28"/>
  <c r="G83" i="28"/>
  <c r="C79" i="28"/>
  <c r="C73" i="28"/>
  <c r="G76" i="28"/>
  <c r="H76" i="28"/>
  <c r="C67" i="28"/>
  <c r="C61" i="28"/>
  <c r="G60" i="28"/>
  <c r="C55" i="28"/>
  <c r="C52" i="28"/>
  <c r="G48" i="28"/>
  <c r="C46" i="28"/>
  <c r="C40" i="28"/>
  <c r="C34" i="28"/>
  <c r="C28" i="28"/>
  <c r="C22" i="28"/>
  <c r="G21" i="28"/>
  <c r="H21" i="28"/>
  <c r="H60" i="28"/>
  <c r="C16" i="28"/>
  <c r="G17" i="28"/>
  <c r="C10" i="28"/>
  <c r="C4" i="28"/>
  <c r="C1" i="28"/>
  <c r="F304" i="27"/>
  <c r="F303" i="27"/>
  <c r="G303" i="27"/>
  <c r="F302" i="27"/>
  <c r="F301" i="27"/>
  <c r="F300" i="27"/>
  <c r="F299" i="27"/>
  <c r="G299" i="27"/>
  <c r="F298" i="27"/>
  <c r="F297" i="27"/>
  <c r="F296" i="27"/>
  <c r="F295" i="27"/>
  <c r="F294" i="27"/>
  <c r="F293" i="27"/>
  <c r="F292" i="27"/>
  <c r="F291" i="27"/>
  <c r="G291" i="27"/>
  <c r="F290" i="27"/>
  <c r="F289" i="27"/>
  <c r="F288" i="27"/>
  <c r="F287" i="27"/>
  <c r="G287" i="27"/>
  <c r="F286" i="27"/>
  <c r="F285" i="27"/>
  <c r="F284" i="27"/>
  <c r="F283" i="27"/>
  <c r="F282" i="27"/>
  <c r="F281" i="27"/>
  <c r="F280" i="27"/>
  <c r="F279" i="27"/>
  <c r="F278" i="27"/>
  <c r="G278" i="27"/>
  <c r="H278" i="27"/>
  <c r="F277" i="27"/>
  <c r="F276" i="27"/>
  <c r="F275" i="27"/>
  <c r="G275" i="27"/>
  <c r="F274" i="27"/>
  <c r="F273" i="27"/>
  <c r="F272" i="27"/>
  <c r="F271" i="27"/>
  <c r="G271" i="27"/>
  <c r="F270" i="27"/>
  <c r="F269" i="27"/>
  <c r="F268" i="27"/>
  <c r="F267" i="27"/>
  <c r="G267" i="27"/>
  <c r="F266" i="27"/>
  <c r="F265" i="27"/>
  <c r="F264" i="27"/>
  <c r="F263" i="27"/>
  <c r="F262" i="27"/>
  <c r="F261" i="27"/>
  <c r="F260" i="27"/>
  <c r="H260" i="27"/>
  <c r="F259" i="27"/>
  <c r="F258" i="27"/>
  <c r="F257" i="27"/>
  <c r="F253" i="27"/>
  <c r="F252" i="27"/>
  <c r="F251" i="27"/>
  <c r="F250" i="27"/>
  <c r="F249" i="27"/>
  <c r="F248" i="27"/>
  <c r="F247" i="27"/>
  <c r="F246" i="27"/>
  <c r="F245" i="27"/>
  <c r="F244" i="27"/>
  <c r="F243" i="27"/>
  <c r="F242" i="27"/>
  <c r="F241" i="27"/>
  <c r="G241" i="27"/>
  <c r="F240" i="27"/>
  <c r="F239" i="27"/>
  <c r="F238" i="27"/>
  <c r="F237" i="27"/>
  <c r="G237" i="27"/>
  <c r="F236" i="27"/>
  <c r="G236" i="27"/>
  <c r="F235" i="27"/>
  <c r="F234" i="27"/>
  <c r="F233" i="27"/>
  <c r="F232" i="27"/>
  <c r="F231" i="27"/>
  <c r="F230" i="27"/>
  <c r="F229" i="27"/>
  <c r="F228" i="27"/>
  <c r="F227" i="27"/>
  <c r="F226" i="27"/>
  <c r="F225" i="27"/>
  <c r="F224" i="27"/>
  <c r="F223" i="27"/>
  <c r="F222" i="27"/>
  <c r="F221" i="27"/>
  <c r="F220" i="27"/>
  <c r="F219" i="27"/>
  <c r="F218" i="27"/>
  <c r="F217" i="27"/>
  <c r="F216" i="27"/>
  <c r="F215" i="27"/>
  <c r="G215" i="27"/>
  <c r="F214" i="27"/>
  <c r="F213" i="27"/>
  <c r="G213" i="27"/>
  <c r="F212" i="27"/>
  <c r="F211" i="27"/>
  <c r="F210" i="27"/>
  <c r="F209" i="27"/>
  <c r="F208" i="27"/>
  <c r="F207" i="27"/>
  <c r="F206" i="27"/>
  <c r="F202" i="27"/>
  <c r="F201" i="27"/>
  <c r="F200" i="27"/>
  <c r="F199" i="27"/>
  <c r="G199" i="27"/>
  <c r="F198" i="27"/>
  <c r="F197" i="27"/>
  <c r="F196" i="27"/>
  <c r="F195" i="27"/>
  <c r="F194" i="27"/>
  <c r="G194" i="27"/>
  <c r="F193" i="27"/>
  <c r="F192" i="27"/>
  <c r="F191" i="27"/>
  <c r="F190" i="27"/>
  <c r="F189" i="27"/>
  <c r="F188" i="27"/>
  <c r="F187" i="27"/>
  <c r="F186" i="27"/>
  <c r="F185" i="27"/>
  <c r="F184" i="27"/>
  <c r="G184" i="27"/>
  <c r="H184" i="27"/>
  <c r="F183" i="27"/>
  <c r="G183" i="27"/>
  <c r="H183" i="27"/>
  <c r="F182" i="27"/>
  <c r="F181" i="27"/>
  <c r="F180" i="27"/>
  <c r="G180" i="27"/>
  <c r="H180" i="27"/>
  <c r="F179" i="27"/>
  <c r="G179" i="27"/>
  <c r="H179" i="27"/>
  <c r="F178" i="27"/>
  <c r="F177" i="27"/>
  <c r="F176" i="27"/>
  <c r="F175" i="27"/>
  <c r="F174" i="27"/>
  <c r="F173" i="27"/>
  <c r="F172" i="27"/>
  <c r="F171" i="27"/>
  <c r="F170" i="27"/>
  <c r="G170" i="27"/>
  <c r="F169" i="27"/>
  <c r="F168" i="27"/>
  <c r="F167" i="27"/>
  <c r="F166" i="27"/>
  <c r="F165" i="27"/>
  <c r="F164" i="27"/>
  <c r="G164" i="27"/>
  <c r="F163" i="27"/>
  <c r="F162" i="27"/>
  <c r="F161" i="27"/>
  <c r="F160" i="27"/>
  <c r="F159" i="27"/>
  <c r="F158" i="27"/>
  <c r="F157" i="27"/>
  <c r="F156" i="27"/>
  <c r="F155" i="27"/>
  <c r="G155" i="27"/>
  <c r="F151" i="27"/>
  <c r="G151" i="27"/>
  <c r="F150" i="27"/>
  <c r="G150" i="27"/>
  <c r="F149" i="27"/>
  <c r="F148" i="27"/>
  <c r="G148" i="27"/>
  <c r="F147" i="27"/>
  <c r="G147" i="27"/>
  <c r="F146" i="27"/>
  <c r="F145" i="27"/>
  <c r="F144" i="27"/>
  <c r="F143" i="27"/>
  <c r="F142" i="27"/>
  <c r="F141" i="27"/>
  <c r="F140" i="27"/>
  <c r="F139" i="27"/>
  <c r="F138" i="27"/>
  <c r="F137" i="27"/>
  <c r="G137" i="27"/>
  <c r="F136" i="27"/>
  <c r="G136" i="27"/>
  <c r="F135" i="27"/>
  <c r="F134" i="27"/>
  <c r="F133" i="27"/>
  <c r="G133" i="27"/>
  <c r="F132" i="27"/>
  <c r="F131" i="27"/>
  <c r="F130" i="27"/>
  <c r="F129" i="27"/>
  <c r="F128" i="27"/>
  <c r="G128" i="27"/>
  <c r="H128" i="27"/>
  <c r="F127" i="27"/>
  <c r="F126" i="27"/>
  <c r="G126" i="27"/>
  <c r="H126" i="27"/>
  <c r="F125" i="27"/>
  <c r="F124" i="27"/>
  <c r="F123" i="27"/>
  <c r="G123" i="27"/>
  <c r="H123" i="27"/>
  <c r="H135" i="27"/>
  <c r="F122" i="27"/>
  <c r="F121" i="27"/>
  <c r="F120" i="27"/>
  <c r="F119" i="27"/>
  <c r="F118" i="27"/>
  <c r="F117" i="27"/>
  <c r="F116" i="27"/>
  <c r="F115" i="27"/>
  <c r="F114" i="27"/>
  <c r="F113" i="27"/>
  <c r="F112" i="27"/>
  <c r="F111" i="27"/>
  <c r="G111" i="27"/>
  <c r="F110" i="27"/>
  <c r="F109" i="27"/>
  <c r="G109" i="27"/>
  <c r="F108" i="27"/>
  <c r="G108" i="27"/>
  <c r="F107" i="27"/>
  <c r="F106" i="27"/>
  <c r="F105" i="27"/>
  <c r="F104" i="27"/>
  <c r="G104" i="27"/>
  <c r="F100" i="27"/>
  <c r="G100" i="27"/>
  <c r="F99" i="27"/>
  <c r="F98" i="27"/>
  <c r="F97" i="27"/>
  <c r="F96" i="27"/>
  <c r="F95" i="27"/>
  <c r="F94" i="27"/>
  <c r="G94" i="27"/>
  <c r="F93" i="27"/>
  <c r="G93" i="27"/>
  <c r="F92" i="27"/>
  <c r="G92" i="27"/>
  <c r="F91" i="27"/>
  <c r="G91" i="27"/>
  <c r="F90" i="27"/>
  <c r="F89" i="27"/>
  <c r="G89" i="27"/>
  <c r="F88" i="27"/>
  <c r="G88" i="27"/>
  <c r="F87" i="27"/>
  <c r="F86" i="27"/>
  <c r="G86" i="27"/>
  <c r="F85" i="27"/>
  <c r="F84" i="27"/>
  <c r="F83" i="27"/>
  <c r="G83" i="27"/>
  <c r="F82" i="27"/>
  <c r="F81" i="27"/>
  <c r="F80" i="27"/>
  <c r="F79" i="27"/>
  <c r="F78" i="27"/>
  <c r="F77" i="27"/>
  <c r="F76" i="27"/>
  <c r="F75" i="27"/>
  <c r="F74" i="27"/>
  <c r="F73" i="27"/>
  <c r="G73" i="27"/>
  <c r="H73" i="27"/>
  <c r="F72" i="27"/>
  <c r="F71" i="27"/>
  <c r="F70" i="27"/>
  <c r="G70" i="27"/>
  <c r="F69" i="27"/>
  <c r="F68" i="27"/>
  <c r="F67" i="27"/>
  <c r="F66" i="27"/>
  <c r="F65" i="27"/>
  <c r="G65" i="27"/>
  <c r="F64" i="27"/>
  <c r="F63" i="27"/>
  <c r="F62" i="27"/>
  <c r="F61" i="27"/>
  <c r="F60" i="27"/>
  <c r="F59" i="27"/>
  <c r="F58" i="27"/>
  <c r="F57" i="27"/>
  <c r="F56" i="27"/>
  <c r="F55" i="27"/>
  <c r="F54" i="27"/>
  <c r="F53" i="27"/>
  <c r="F49" i="27"/>
  <c r="F48" i="27"/>
  <c r="F47" i="27"/>
  <c r="F46" i="27"/>
  <c r="G46" i="27"/>
  <c r="F45" i="27"/>
  <c r="G45" i="27"/>
  <c r="F44" i="27"/>
  <c r="F43" i="27"/>
  <c r="G43" i="27"/>
  <c r="F42" i="27"/>
  <c r="F41" i="27"/>
  <c r="F40" i="27"/>
  <c r="G40" i="27"/>
  <c r="F39" i="27"/>
  <c r="F38" i="27"/>
  <c r="G38" i="27"/>
  <c r="F37" i="27"/>
  <c r="F36" i="27"/>
  <c r="F35" i="27"/>
  <c r="G35" i="27"/>
  <c r="H35" i="27"/>
  <c r="H68" i="27"/>
  <c r="F34" i="27"/>
  <c r="F33" i="27"/>
  <c r="F32" i="27"/>
  <c r="G32" i="27"/>
  <c r="F31" i="27"/>
  <c r="F30" i="27"/>
  <c r="F29" i="27"/>
  <c r="F28" i="27"/>
  <c r="F27" i="27"/>
  <c r="F26" i="27"/>
  <c r="F25" i="27"/>
  <c r="F24" i="27"/>
  <c r="F23" i="27"/>
  <c r="F22" i="27"/>
  <c r="F21" i="27"/>
  <c r="F20" i="27"/>
  <c r="F19" i="27"/>
  <c r="F18" i="27"/>
  <c r="F17" i="27"/>
  <c r="F16" i="27"/>
  <c r="F15" i="27"/>
  <c r="F14" i="27"/>
  <c r="F13" i="27"/>
  <c r="G13" i="27"/>
  <c r="F12" i="27"/>
  <c r="F11" i="27"/>
  <c r="G11" i="27"/>
  <c r="F10" i="27"/>
  <c r="G10" i="27"/>
  <c r="F9" i="27"/>
  <c r="F8" i="27"/>
  <c r="F7" i="27"/>
  <c r="F6" i="27"/>
  <c r="G6" i="27"/>
  <c r="H6" i="27"/>
  <c r="H12" i="27"/>
  <c r="F5" i="27"/>
  <c r="G5" i="27"/>
  <c r="H5" i="27"/>
  <c r="H11" i="27"/>
  <c r="F4" i="27"/>
  <c r="F3" i="27"/>
  <c r="F2" i="27"/>
  <c r="C301" i="27"/>
  <c r="G301" i="27"/>
  <c r="C295" i="27"/>
  <c r="C289" i="27"/>
  <c r="G289" i="27"/>
  <c r="G286" i="27"/>
  <c r="C283" i="27"/>
  <c r="G282" i="27"/>
  <c r="C277" i="27"/>
  <c r="C271" i="27"/>
  <c r="C265" i="27"/>
  <c r="G268" i="27"/>
  <c r="G261" i="27"/>
  <c r="C259" i="27"/>
  <c r="G260" i="27"/>
  <c r="C256" i="27"/>
  <c r="C250" i="27"/>
  <c r="C244" i="27"/>
  <c r="C238" i="27"/>
  <c r="C232" i="27"/>
  <c r="C226" i="27"/>
  <c r="G229" i="27"/>
  <c r="C220" i="27"/>
  <c r="C214" i="27"/>
  <c r="C208" i="27"/>
  <c r="G210" i="27"/>
  <c r="C205" i="27"/>
  <c r="C199" i="27"/>
  <c r="G198" i="27"/>
  <c r="C193" i="27"/>
  <c r="C187" i="27"/>
  <c r="G189" i="27"/>
  <c r="C181" i="27"/>
  <c r="C175" i="27"/>
  <c r="C169" i="27"/>
  <c r="G171" i="27"/>
  <c r="C163" i="27"/>
  <c r="C157" i="27"/>
  <c r="G157" i="27"/>
  <c r="C154" i="27"/>
  <c r="C148" i="27"/>
  <c r="C142" i="27"/>
  <c r="C136" i="27"/>
  <c r="C130" i="27"/>
  <c r="G125" i="27"/>
  <c r="H125" i="27"/>
  <c r="C124" i="27"/>
  <c r="G122" i="27"/>
  <c r="H122" i="27"/>
  <c r="C118" i="27"/>
  <c r="C112" i="27"/>
  <c r="C106" i="27"/>
  <c r="G107" i="27"/>
  <c r="C103" i="27"/>
  <c r="C97" i="27"/>
  <c r="G98" i="27"/>
  <c r="C91" i="27"/>
  <c r="C85" i="27"/>
  <c r="C79" i="27"/>
  <c r="C73" i="27"/>
  <c r="C67" i="27"/>
  <c r="C61" i="27"/>
  <c r="C55" i="27"/>
  <c r="G54" i="27"/>
  <c r="C52" i="27"/>
  <c r="C46" i="27"/>
  <c r="G48" i="27"/>
  <c r="C40" i="27"/>
  <c r="C34" i="27"/>
  <c r="C28" i="27"/>
  <c r="G29" i="27"/>
  <c r="C22" i="27"/>
  <c r="G23" i="27"/>
  <c r="C16" i="27"/>
  <c r="G17" i="27"/>
  <c r="C10" i="27"/>
  <c r="C4" i="27"/>
  <c r="C1" i="27"/>
  <c r="F304" i="21"/>
  <c r="F303" i="21"/>
  <c r="G303" i="21"/>
  <c r="F302" i="21"/>
  <c r="F301" i="21"/>
  <c r="F300" i="21"/>
  <c r="G300" i="21"/>
  <c r="F299" i="21"/>
  <c r="F298" i="21"/>
  <c r="F297" i="21"/>
  <c r="F296" i="21"/>
  <c r="F295" i="21"/>
  <c r="G295" i="21"/>
  <c r="F294" i="21"/>
  <c r="F293" i="21"/>
  <c r="G293" i="21"/>
  <c r="F292" i="21"/>
  <c r="F291" i="21"/>
  <c r="F290" i="21"/>
  <c r="F289" i="21"/>
  <c r="F288" i="21"/>
  <c r="F287" i="21"/>
  <c r="F286" i="21"/>
  <c r="F285" i="21"/>
  <c r="F284" i="21"/>
  <c r="F283" i="21"/>
  <c r="F282" i="21"/>
  <c r="F281" i="21"/>
  <c r="F280" i="21"/>
  <c r="F279" i="21"/>
  <c r="F278" i="21"/>
  <c r="F277" i="21"/>
  <c r="F276" i="21"/>
  <c r="F275" i="21"/>
  <c r="F274" i="21"/>
  <c r="F273" i="21"/>
  <c r="G273" i="21"/>
  <c r="F272" i="21"/>
  <c r="F271" i="21"/>
  <c r="F270" i="21"/>
  <c r="F269" i="21"/>
  <c r="F268" i="21"/>
  <c r="F267" i="21"/>
  <c r="G267" i="21"/>
  <c r="F266" i="21"/>
  <c r="F265" i="21"/>
  <c r="G265" i="21"/>
  <c r="F264" i="21"/>
  <c r="F263" i="21"/>
  <c r="F262" i="21"/>
  <c r="F261" i="21"/>
  <c r="G261" i="21"/>
  <c r="F260" i="21"/>
  <c r="G260" i="21"/>
  <c r="H260" i="21"/>
  <c r="H266" i="21"/>
  <c r="F259" i="21"/>
  <c r="F258" i="21"/>
  <c r="F257" i="21"/>
  <c r="G257" i="21"/>
  <c r="F253" i="21"/>
  <c r="F252" i="21"/>
  <c r="F251" i="21"/>
  <c r="F250" i="21"/>
  <c r="F249" i="21"/>
  <c r="F248" i="21"/>
  <c r="F247" i="21"/>
  <c r="F246" i="21"/>
  <c r="F245" i="21"/>
  <c r="F244" i="21"/>
  <c r="F243" i="21"/>
  <c r="F242" i="21"/>
  <c r="F241" i="21"/>
  <c r="F240" i="21"/>
  <c r="G240" i="21"/>
  <c r="F239" i="21"/>
  <c r="F238" i="21"/>
  <c r="F237" i="21"/>
  <c r="F236" i="21"/>
  <c r="G236" i="21"/>
  <c r="F235" i="21"/>
  <c r="G235" i="21"/>
  <c r="F234" i="21"/>
  <c r="G234" i="21"/>
  <c r="F233" i="21"/>
  <c r="F232" i="21"/>
  <c r="F231" i="21"/>
  <c r="F230" i="21"/>
  <c r="F229" i="21"/>
  <c r="F228" i="21"/>
  <c r="F227" i="21"/>
  <c r="F226" i="21"/>
  <c r="F225" i="21"/>
  <c r="F224" i="21"/>
  <c r="F223" i="21"/>
  <c r="F222" i="21"/>
  <c r="F221" i="21"/>
  <c r="F220" i="21"/>
  <c r="F219" i="21"/>
  <c r="F218" i="21"/>
  <c r="F217" i="21"/>
  <c r="F216" i="21"/>
  <c r="F215" i="21"/>
  <c r="F214" i="21"/>
  <c r="F213" i="21"/>
  <c r="F212" i="21"/>
  <c r="F211" i="21"/>
  <c r="F210" i="21"/>
  <c r="G210" i="21"/>
  <c r="F209" i="21"/>
  <c r="G209" i="21"/>
  <c r="F208" i="21"/>
  <c r="F207" i="21"/>
  <c r="F206" i="21"/>
  <c r="F202" i="21"/>
  <c r="F201" i="21"/>
  <c r="F200" i="21"/>
  <c r="G200" i="21"/>
  <c r="F199" i="21"/>
  <c r="G199" i="21"/>
  <c r="F198" i="21"/>
  <c r="F197" i="21"/>
  <c r="F196" i="21"/>
  <c r="F195" i="21"/>
  <c r="F194" i="21"/>
  <c r="F193" i="21"/>
  <c r="G193" i="21"/>
  <c r="F192" i="21"/>
  <c r="F191" i="21"/>
  <c r="F190" i="21"/>
  <c r="F189" i="21"/>
  <c r="F188" i="21"/>
  <c r="F187" i="21"/>
  <c r="F186" i="21"/>
  <c r="F185" i="21"/>
  <c r="F184" i="21"/>
  <c r="F183" i="21"/>
  <c r="F182" i="21"/>
  <c r="F181" i="21"/>
  <c r="F180" i="21"/>
  <c r="F179" i="21"/>
  <c r="F178" i="21"/>
  <c r="F177" i="21"/>
  <c r="G177" i="21"/>
  <c r="F176" i="21"/>
  <c r="F175" i="21"/>
  <c r="F174" i="21"/>
  <c r="G174" i="21"/>
  <c r="F173" i="21"/>
  <c r="F172" i="21"/>
  <c r="F171" i="21"/>
  <c r="F170" i="21"/>
  <c r="G170" i="21"/>
  <c r="F169" i="21"/>
  <c r="F168" i="21"/>
  <c r="G168" i="21"/>
  <c r="F167" i="21"/>
  <c r="F166" i="21"/>
  <c r="F165" i="21"/>
  <c r="F164" i="21"/>
  <c r="F163" i="21"/>
  <c r="F162" i="21"/>
  <c r="F161" i="21"/>
  <c r="F160" i="21"/>
  <c r="G160" i="21"/>
  <c r="H160" i="21"/>
  <c r="F159" i="21"/>
  <c r="F158" i="21"/>
  <c r="G158" i="21"/>
  <c r="F157" i="21"/>
  <c r="F156" i="21"/>
  <c r="F155" i="21"/>
  <c r="G155" i="21"/>
  <c r="F151" i="21"/>
  <c r="F150" i="21"/>
  <c r="G150" i="21"/>
  <c r="F149" i="21"/>
  <c r="F148" i="21"/>
  <c r="G148" i="21"/>
  <c r="F147" i="21"/>
  <c r="F146" i="21"/>
  <c r="F145" i="21"/>
  <c r="F144" i="21"/>
  <c r="F143" i="21"/>
  <c r="F142" i="21"/>
  <c r="F141" i="21"/>
  <c r="F140" i="21"/>
  <c r="F139" i="21"/>
  <c r="G139" i="21"/>
  <c r="F138" i="21"/>
  <c r="G138" i="21"/>
  <c r="F137" i="21"/>
  <c r="G137" i="21"/>
  <c r="F136" i="21"/>
  <c r="F135" i="21"/>
  <c r="F134" i="21"/>
  <c r="G134" i="21"/>
  <c r="F133" i="21"/>
  <c r="F132" i="21"/>
  <c r="G132" i="21"/>
  <c r="F131" i="21"/>
  <c r="G131" i="21"/>
  <c r="F130" i="21"/>
  <c r="G130" i="21"/>
  <c r="F129" i="21"/>
  <c r="F128" i="21"/>
  <c r="F127" i="21"/>
  <c r="F126" i="21"/>
  <c r="G126" i="21"/>
  <c r="H126" i="21"/>
  <c r="F125" i="21"/>
  <c r="F124" i="21"/>
  <c r="F123" i="21"/>
  <c r="F122" i="21"/>
  <c r="G122" i="21"/>
  <c r="F121" i="21"/>
  <c r="F120" i="21"/>
  <c r="F119" i="21"/>
  <c r="F118" i="21"/>
  <c r="F117" i="21"/>
  <c r="F116" i="21"/>
  <c r="F115" i="21"/>
  <c r="G115" i="21"/>
  <c r="F114" i="21"/>
  <c r="G114" i="21"/>
  <c r="F113" i="21"/>
  <c r="F112" i="21"/>
  <c r="G112" i="21"/>
  <c r="F111" i="21"/>
  <c r="F110" i="21"/>
  <c r="F109" i="21"/>
  <c r="F108" i="21"/>
  <c r="F107" i="21"/>
  <c r="F106" i="21"/>
  <c r="F105" i="21"/>
  <c r="F104" i="21"/>
  <c r="F100" i="21"/>
  <c r="F99" i="21"/>
  <c r="F98" i="21"/>
  <c r="F97" i="21"/>
  <c r="G97" i="21"/>
  <c r="F96" i="21"/>
  <c r="F95" i="21"/>
  <c r="G95" i="21"/>
  <c r="F94" i="21"/>
  <c r="F93" i="21"/>
  <c r="G93" i="21"/>
  <c r="F92" i="21"/>
  <c r="F91" i="21"/>
  <c r="G91" i="21"/>
  <c r="F90" i="21"/>
  <c r="F89" i="21"/>
  <c r="F88" i="21"/>
  <c r="F87" i="21"/>
  <c r="G87" i="21"/>
  <c r="F86" i="21"/>
  <c r="G86" i="21"/>
  <c r="F85" i="21"/>
  <c r="F84" i="21"/>
  <c r="F83" i="21"/>
  <c r="G83" i="21"/>
  <c r="F82" i="21"/>
  <c r="F81" i="21"/>
  <c r="F80" i="21"/>
  <c r="F79" i="21"/>
  <c r="G79" i="21"/>
  <c r="F78" i="21"/>
  <c r="F77" i="21"/>
  <c r="F76" i="21"/>
  <c r="F75" i="21"/>
  <c r="F74" i="21"/>
  <c r="F73" i="21"/>
  <c r="F72" i="21"/>
  <c r="F71" i="21"/>
  <c r="F70" i="21"/>
  <c r="F69" i="21"/>
  <c r="F68" i="21"/>
  <c r="F67" i="21"/>
  <c r="F66" i="21"/>
  <c r="F65" i="21"/>
  <c r="G65" i="21"/>
  <c r="F64" i="21"/>
  <c r="G64" i="21"/>
  <c r="F63" i="21"/>
  <c r="F62" i="21"/>
  <c r="F61" i="21"/>
  <c r="G61" i="21"/>
  <c r="F60" i="21"/>
  <c r="F59" i="21"/>
  <c r="G59" i="21"/>
  <c r="F58" i="21"/>
  <c r="F57" i="21"/>
  <c r="F56" i="21"/>
  <c r="F55" i="21"/>
  <c r="F54" i="21"/>
  <c r="F53" i="21"/>
  <c r="F49" i="21"/>
  <c r="F48" i="21"/>
  <c r="G48" i="21"/>
  <c r="F47" i="21"/>
  <c r="G47" i="21"/>
  <c r="F46" i="21"/>
  <c r="F45" i="21"/>
  <c r="F44" i="21"/>
  <c r="G44" i="21"/>
  <c r="F43" i="21"/>
  <c r="G43" i="21"/>
  <c r="F42" i="21"/>
  <c r="G42" i="21"/>
  <c r="F41" i="21"/>
  <c r="F40" i="21"/>
  <c r="F39" i="21"/>
  <c r="F38" i="21"/>
  <c r="G38" i="21"/>
  <c r="F37" i="21"/>
  <c r="F36" i="21"/>
  <c r="F35" i="21"/>
  <c r="F34" i="21"/>
  <c r="F33" i="21"/>
  <c r="F32" i="21"/>
  <c r="F31" i="21"/>
  <c r="F30" i="21"/>
  <c r="F29" i="21"/>
  <c r="G29" i="21"/>
  <c r="F28" i="21"/>
  <c r="G28" i="21"/>
  <c r="F27" i="21"/>
  <c r="F26" i="21"/>
  <c r="F25" i="21"/>
  <c r="G25" i="21"/>
  <c r="F24" i="21"/>
  <c r="F23" i="21"/>
  <c r="F22" i="21"/>
  <c r="F21" i="21"/>
  <c r="F20" i="21"/>
  <c r="F19" i="21"/>
  <c r="F18" i="21"/>
  <c r="F17" i="21"/>
  <c r="F16" i="21"/>
  <c r="G16" i="21"/>
  <c r="F15" i="21"/>
  <c r="G15" i="21"/>
  <c r="F14" i="21"/>
  <c r="F13" i="21"/>
  <c r="F12" i="21"/>
  <c r="F11" i="21"/>
  <c r="F10" i="21"/>
  <c r="F9" i="21"/>
  <c r="F8" i="21"/>
  <c r="F7" i="21"/>
  <c r="F6" i="21"/>
  <c r="F5" i="21"/>
  <c r="F4" i="21"/>
  <c r="G4" i="21"/>
  <c r="H4" i="21"/>
  <c r="F3" i="21"/>
  <c r="F2" i="21"/>
  <c r="C301" i="21"/>
  <c r="C295" i="21"/>
  <c r="G298" i="21"/>
  <c r="C289" i="21"/>
  <c r="C283" i="21"/>
  <c r="C277" i="21"/>
  <c r="C271" i="21"/>
  <c r="C265" i="21"/>
  <c r="C259" i="21"/>
  <c r="G259" i="21"/>
  <c r="C256" i="21"/>
  <c r="C250" i="21"/>
  <c r="C244" i="21"/>
  <c r="G242" i="21"/>
  <c r="C238" i="21"/>
  <c r="G239" i="21"/>
  <c r="C232" i="21"/>
  <c r="G233" i="21"/>
  <c r="C226" i="21"/>
  <c r="G226" i="21"/>
  <c r="C220" i="21"/>
  <c r="C214" i="21"/>
  <c r="C208" i="21"/>
  <c r="C205" i="21"/>
  <c r="C199" i="21"/>
  <c r="C193" i="21"/>
  <c r="G195" i="21"/>
  <c r="C187" i="21"/>
  <c r="C181" i="21"/>
  <c r="C175" i="21"/>
  <c r="C169" i="21"/>
  <c r="C163" i="21"/>
  <c r="G161" i="21"/>
  <c r="C157" i="21"/>
  <c r="C154" i="21"/>
  <c r="C148" i="21"/>
  <c r="C142" i="21"/>
  <c r="C136" i="21"/>
  <c r="C130" i="21"/>
  <c r="C124" i="21"/>
  <c r="G127" i="21"/>
  <c r="H127" i="21"/>
  <c r="C118" i="21"/>
  <c r="C112" i="21"/>
  <c r="G110" i="21"/>
  <c r="C106" i="21"/>
  <c r="G106" i="21"/>
  <c r="C103" i="21"/>
  <c r="C97" i="21"/>
  <c r="C91" i="21"/>
  <c r="C85" i="21"/>
  <c r="C79" i="21"/>
  <c r="C73" i="21"/>
  <c r="C67" i="21"/>
  <c r="G70" i="21"/>
  <c r="C61" i="21"/>
  <c r="C55" i="21"/>
  <c r="C52" i="21"/>
  <c r="C46" i="21"/>
  <c r="C40" i="21"/>
  <c r="C34" i="21"/>
  <c r="G34" i="21"/>
  <c r="C28" i="21"/>
  <c r="C22" i="21"/>
  <c r="G22" i="21"/>
  <c r="H22" i="21"/>
  <c r="C16" i="21"/>
  <c r="G17" i="21"/>
  <c r="C10" i="21"/>
  <c r="G11" i="21"/>
  <c r="C4" i="21"/>
  <c r="C1" i="21"/>
  <c r="I29" i="33"/>
  <c r="J29" i="33" s="1"/>
  <c r="K29" i="33" s="1"/>
  <c r="I28" i="33"/>
  <c r="I27" i="33"/>
  <c r="I26" i="33"/>
  <c r="I25" i="33"/>
  <c r="I24" i="33"/>
  <c r="I23" i="33"/>
  <c r="E23" i="33"/>
  <c r="F23" i="33"/>
  <c r="D23" i="33"/>
  <c r="C23" i="33"/>
  <c r="I50" i="33"/>
  <c r="I49" i="33"/>
  <c r="I48" i="33"/>
  <c r="I47" i="33"/>
  <c r="I46" i="33"/>
  <c r="J46" i="33" s="1"/>
  <c r="K46" i="33" s="1"/>
  <c r="I45" i="33"/>
  <c r="J45" i="33" s="1"/>
  <c r="K45" i="33" s="1"/>
  <c r="I44" i="33"/>
  <c r="I43" i="33"/>
  <c r="I42" i="33"/>
  <c r="I41" i="33"/>
  <c r="I40" i="33"/>
  <c r="I39" i="33"/>
  <c r="J39" i="33" s="1"/>
  <c r="K39" i="33" s="1"/>
  <c r="I38" i="33"/>
  <c r="I37" i="33"/>
  <c r="I36" i="33"/>
  <c r="I35" i="33"/>
  <c r="I34" i="33"/>
  <c r="I33" i="33"/>
  <c r="I32" i="33"/>
  <c r="I31" i="33"/>
  <c r="J31" i="33" s="1"/>
  <c r="K31" i="33" s="1"/>
  <c r="I30" i="33"/>
  <c r="F44" i="33"/>
  <c r="E44" i="33"/>
  <c r="D44" i="33"/>
  <c r="C44" i="33"/>
  <c r="J47" i="33"/>
  <c r="K47" i="33"/>
  <c r="E37" i="33"/>
  <c r="F37" i="33"/>
  <c r="D37" i="33"/>
  <c r="C37" i="33"/>
  <c r="F30" i="33"/>
  <c r="E30" i="33"/>
  <c r="D30" i="33"/>
  <c r="C30" i="33"/>
  <c r="I101" i="33"/>
  <c r="J101" i="33" s="1"/>
  <c r="K101" i="33" s="1"/>
  <c r="I100" i="33"/>
  <c r="J100" i="33"/>
  <c r="I99" i="33"/>
  <c r="J99" i="33"/>
  <c r="I98" i="33"/>
  <c r="J98" i="33" s="1"/>
  <c r="K98" i="33" s="1"/>
  <c r="I97" i="33"/>
  <c r="J97" i="33" s="1"/>
  <c r="K97" i="33" s="1"/>
  <c r="I96" i="33"/>
  <c r="J96" i="33" s="1"/>
  <c r="K96" i="33" s="1"/>
  <c r="I95" i="33"/>
  <c r="J95" i="33" s="1"/>
  <c r="K95" i="33" s="1"/>
  <c r="I94" i="33"/>
  <c r="J94" i="33" s="1"/>
  <c r="K94" i="33" s="1"/>
  <c r="I93" i="33"/>
  <c r="J93" i="33" s="1"/>
  <c r="K93" i="33" s="1"/>
  <c r="I92" i="33"/>
  <c r="I91" i="33"/>
  <c r="J91" i="33" s="1"/>
  <c r="K91" i="33" s="1"/>
  <c r="I90" i="33"/>
  <c r="I89" i="33"/>
  <c r="I88" i="33"/>
  <c r="J88" i="33" s="1"/>
  <c r="K88" i="33" s="1"/>
  <c r="I87" i="33"/>
  <c r="J87" i="33" s="1"/>
  <c r="K87" i="33" s="1"/>
  <c r="I86" i="33"/>
  <c r="I85" i="33"/>
  <c r="I84" i="33"/>
  <c r="I83" i="33"/>
  <c r="I82" i="33"/>
  <c r="I81" i="33"/>
  <c r="I80" i="33"/>
  <c r="J80" i="33" s="1"/>
  <c r="K80" i="33" s="1"/>
  <c r="I79" i="33"/>
  <c r="J79" i="33" s="1"/>
  <c r="K79" i="33" s="1"/>
  <c r="I78" i="33"/>
  <c r="J78" i="33" s="1"/>
  <c r="K78" i="33" s="1"/>
  <c r="I77" i="33"/>
  <c r="I76" i="33"/>
  <c r="I75" i="33"/>
  <c r="I74" i="33"/>
  <c r="I73" i="33"/>
  <c r="J73" i="33" s="1"/>
  <c r="K73" i="33" s="1"/>
  <c r="I72" i="33"/>
  <c r="I71" i="33"/>
  <c r="I70" i="33"/>
  <c r="J70" i="33" s="1"/>
  <c r="K70" i="33" s="1"/>
  <c r="I69" i="33"/>
  <c r="I68" i="33"/>
  <c r="I67" i="33"/>
  <c r="J67" i="33" s="1"/>
  <c r="K67" i="33" s="1"/>
  <c r="I66" i="33"/>
  <c r="I65" i="33"/>
  <c r="I64" i="33"/>
  <c r="J64" i="33" s="1"/>
  <c r="K64" i="33" s="1"/>
  <c r="I63" i="33"/>
  <c r="I62" i="33"/>
  <c r="J62" i="33" s="1"/>
  <c r="K62" i="33" s="1"/>
  <c r="I61" i="33"/>
  <c r="J61" i="33" s="1"/>
  <c r="K61" i="33" s="1"/>
  <c r="I60" i="33"/>
  <c r="I59" i="33"/>
  <c r="J59" i="33" s="1"/>
  <c r="K59" i="33" s="1"/>
  <c r="I58" i="33"/>
  <c r="J58" i="33" s="1"/>
  <c r="K58" i="33" s="1"/>
  <c r="I57" i="33"/>
  <c r="I56" i="33"/>
  <c r="I55" i="33"/>
  <c r="I54" i="33"/>
  <c r="J54" i="33" s="1"/>
  <c r="K54" i="33" s="1"/>
  <c r="I53" i="33"/>
  <c r="F74" i="33"/>
  <c r="E74" i="33"/>
  <c r="D74" i="33"/>
  <c r="C74" i="33"/>
  <c r="E67" i="33"/>
  <c r="F67" i="33"/>
  <c r="D67" i="33"/>
  <c r="C67" i="33"/>
  <c r="F60" i="33"/>
  <c r="E60" i="33"/>
  <c r="D60" i="33"/>
  <c r="C60" i="33"/>
  <c r="E53" i="33"/>
  <c r="F53" i="33"/>
  <c r="D53" i="33"/>
  <c r="C53" i="33"/>
  <c r="J56" i="33"/>
  <c r="K56" i="33" s="1"/>
  <c r="E95" i="33"/>
  <c r="F95" i="33"/>
  <c r="D95" i="33"/>
  <c r="C95" i="33"/>
  <c r="E88" i="33"/>
  <c r="F88" i="33"/>
  <c r="D88" i="33"/>
  <c r="C88" i="33"/>
  <c r="F81" i="33"/>
  <c r="E81" i="33"/>
  <c r="D81" i="33"/>
  <c r="C81" i="33"/>
  <c r="I152" i="33"/>
  <c r="J152" i="33" s="1"/>
  <c r="K152" i="33" s="1"/>
  <c r="I151" i="33"/>
  <c r="J151" i="33"/>
  <c r="I150" i="33"/>
  <c r="J150" i="33"/>
  <c r="K150" i="33" s="1"/>
  <c r="I149" i="33"/>
  <c r="J149" i="33" s="1"/>
  <c r="K149" i="33" s="1"/>
  <c r="I148" i="33"/>
  <c r="I147" i="33"/>
  <c r="I146" i="33"/>
  <c r="I145" i="33"/>
  <c r="J145" i="33"/>
  <c r="I144" i="33"/>
  <c r="I143" i="33"/>
  <c r="J143" i="33" s="1"/>
  <c r="K143" i="33" s="1"/>
  <c r="I142" i="33"/>
  <c r="J142" i="33" s="1"/>
  <c r="K142" i="33" s="1"/>
  <c r="I141" i="33"/>
  <c r="I140" i="33"/>
  <c r="I139" i="33"/>
  <c r="I138" i="33"/>
  <c r="I137" i="33"/>
  <c r="I136" i="33"/>
  <c r="I135" i="33"/>
  <c r="J135" i="33" s="1"/>
  <c r="K135" i="33" s="1"/>
  <c r="I134" i="33"/>
  <c r="I133" i="33"/>
  <c r="J133" i="33" s="1"/>
  <c r="K133" i="33" s="1"/>
  <c r="I132" i="33"/>
  <c r="I131" i="33"/>
  <c r="I130" i="33"/>
  <c r="I129" i="33"/>
  <c r="I128" i="33"/>
  <c r="J128" i="33" s="1"/>
  <c r="K128" i="33" s="1"/>
  <c r="I127" i="33"/>
  <c r="J127" i="33" s="1"/>
  <c r="K127" i="33" s="1"/>
  <c r="I126" i="33"/>
  <c r="I125" i="33"/>
  <c r="I124" i="33"/>
  <c r="J124" i="33" s="1"/>
  <c r="K124" i="33" s="1"/>
  <c r="I123" i="33"/>
  <c r="I122" i="33"/>
  <c r="J122" i="33" s="1"/>
  <c r="K122" i="33" s="1"/>
  <c r="I121" i="33"/>
  <c r="J121" i="33" s="1"/>
  <c r="K121" i="33" s="1"/>
  <c r="J120" i="33"/>
  <c r="K120" i="33" s="1"/>
  <c r="I120" i="33"/>
  <c r="I119" i="33"/>
  <c r="I118" i="33"/>
  <c r="I117" i="33"/>
  <c r="I116" i="33"/>
  <c r="J116" i="33" s="1"/>
  <c r="K116" i="33" s="1"/>
  <c r="I115" i="33"/>
  <c r="J115" i="33" s="1"/>
  <c r="K115" i="33" s="1"/>
  <c r="I114" i="33"/>
  <c r="I113" i="33"/>
  <c r="I112" i="33"/>
  <c r="I111" i="33"/>
  <c r="I110" i="33"/>
  <c r="I109" i="33"/>
  <c r="I108" i="33"/>
  <c r="J108" i="33" s="1"/>
  <c r="K108" i="33" s="1"/>
  <c r="I107" i="33"/>
  <c r="J107" i="33" s="1"/>
  <c r="K107" i="33" s="1"/>
  <c r="I106" i="33"/>
  <c r="J106" i="33" s="1"/>
  <c r="K106" i="33" s="1"/>
  <c r="I105" i="33"/>
  <c r="J105" i="33"/>
  <c r="K105" i="33" s="1"/>
  <c r="I104" i="33"/>
  <c r="E125" i="33"/>
  <c r="F125" i="33"/>
  <c r="D125" i="33"/>
  <c r="C125" i="33"/>
  <c r="E118" i="33"/>
  <c r="F118" i="33"/>
  <c r="D118" i="33"/>
  <c r="C118" i="33"/>
  <c r="F111" i="33"/>
  <c r="E111" i="33"/>
  <c r="D111" i="33"/>
  <c r="C111" i="33"/>
  <c r="E104" i="33"/>
  <c r="F104" i="33"/>
  <c r="D104" i="33"/>
  <c r="C104" i="33"/>
  <c r="E146" i="33"/>
  <c r="F146" i="33"/>
  <c r="D146" i="33"/>
  <c r="C146" i="33"/>
  <c r="J147" i="33"/>
  <c r="K147" i="33" s="1"/>
  <c r="E139" i="33"/>
  <c r="F139" i="33"/>
  <c r="D139" i="33"/>
  <c r="C139" i="33"/>
  <c r="J141" i="33"/>
  <c r="F132" i="33"/>
  <c r="E132" i="33"/>
  <c r="D132" i="33"/>
  <c r="C132" i="33"/>
  <c r="I203" i="33"/>
  <c r="I202" i="33"/>
  <c r="I201" i="33"/>
  <c r="J201" i="33"/>
  <c r="I200" i="33"/>
  <c r="I199" i="33"/>
  <c r="J199" i="33" s="1"/>
  <c r="K199" i="33" s="1"/>
  <c r="I198" i="33"/>
  <c r="J198" i="33" s="1"/>
  <c r="K198" i="33" s="1"/>
  <c r="I197" i="33"/>
  <c r="I196" i="33"/>
  <c r="J196" i="33" s="1"/>
  <c r="K196" i="33" s="1"/>
  <c r="I195" i="33"/>
  <c r="I194" i="33"/>
  <c r="I193" i="33"/>
  <c r="I192" i="33"/>
  <c r="J192" i="33" s="1"/>
  <c r="K192" i="33" s="1"/>
  <c r="I191" i="33"/>
  <c r="J191" i="33" s="1"/>
  <c r="K191" i="33" s="1"/>
  <c r="I190" i="33"/>
  <c r="I189" i="33"/>
  <c r="I188" i="33"/>
  <c r="J188" i="33" s="1"/>
  <c r="K188" i="33" s="1"/>
  <c r="I187" i="33"/>
  <c r="I186" i="33"/>
  <c r="I185" i="33"/>
  <c r="J185" i="33" s="1"/>
  <c r="K185" i="33" s="1"/>
  <c r="I184" i="33"/>
  <c r="J184" i="33" s="1"/>
  <c r="K184" i="33" s="1"/>
  <c r="I183" i="33"/>
  <c r="I182" i="33"/>
  <c r="I181" i="33"/>
  <c r="I180" i="33"/>
  <c r="I179" i="33"/>
  <c r="I178" i="33"/>
  <c r="J178" i="33" s="1"/>
  <c r="K178" i="33" s="1"/>
  <c r="I177" i="33"/>
  <c r="J177" i="33" s="1"/>
  <c r="K177" i="33" s="1"/>
  <c r="I176" i="33"/>
  <c r="I175" i="33"/>
  <c r="I174" i="33"/>
  <c r="I173" i="33"/>
  <c r="I172" i="33"/>
  <c r="I171" i="33"/>
  <c r="I170" i="33"/>
  <c r="J170" i="33" s="1"/>
  <c r="K170" i="33" s="1"/>
  <c r="I169" i="33"/>
  <c r="J169" i="33" s="1"/>
  <c r="K169" i="33" s="1"/>
  <c r="I168" i="33"/>
  <c r="I167" i="33"/>
  <c r="J167" i="33"/>
  <c r="K167" i="33" s="1"/>
  <c r="I166" i="33"/>
  <c r="I165" i="33"/>
  <c r="I164" i="33"/>
  <c r="J164" i="33"/>
  <c r="K164" i="33" s="1"/>
  <c r="I163" i="33"/>
  <c r="I162" i="33"/>
  <c r="I161" i="33"/>
  <c r="I160" i="33"/>
  <c r="I159" i="33"/>
  <c r="I158" i="33"/>
  <c r="J158" i="33" s="1"/>
  <c r="K158" i="33" s="1"/>
  <c r="I157" i="33"/>
  <c r="J157" i="33" s="1"/>
  <c r="K157" i="33" s="1"/>
  <c r="I156" i="33"/>
  <c r="I155" i="33"/>
  <c r="E176" i="33"/>
  <c r="F176" i="33"/>
  <c r="D176" i="33"/>
  <c r="C176" i="33"/>
  <c r="E169" i="33"/>
  <c r="F169" i="33"/>
  <c r="D169" i="33"/>
  <c r="C169" i="33"/>
  <c r="F162" i="33"/>
  <c r="E162" i="33"/>
  <c r="D162" i="33"/>
  <c r="C162" i="33"/>
  <c r="J163" i="33"/>
  <c r="K163" i="33"/>
  <c r="E155" i="33"/>
  <c r="F155" i="33"/>
  <c r="D155" i="33"/>
  <c r="C155" i="33"/>
  <c r="F197" i="33"/>
  <c r="E197" i="33"/>
  <c r="D197" i="33"/>
  <c r="C197" i="33"/>
  <c r="J197" i="33"/>
  <c r="E190" i="33"/>
  <c r="F190" i="33"/>
  <c r="D190" i="33"/>
  <c r="C190" i="33"/>
  <c r="F183" i="33"/>
  <c r="E183" i="33"/>
  <c r="D183" i="33"/>
  <c r="C183" i="33"/>
  <c r="J186" i="33"/>
  <c r="I254" i="33"/>
  <c r="I253" i="33"/>
  <c r="J253" i="33" s="1"/>
  <c r="K253" i="33" s="1"/>
  <c r="I252" i="33"/>
  <c r="J252" i="33" s="1"/>
  <c r="K252" i="33" s="1"/>
  <c r="I251" i="33"/>
  <c r="J251" i="33" s="1"/>
  <c r="K251" i="33" s="1"/>
  <c r="I250" i="33"/>
  <c r="I249" i="33"/>
  <c r="I248" i="33"/>
  <c r="I247" i="33"/>
  <c r="I246" i="33"/>
  <c r="I245" i="33"/>
  <c r="I244" i="33"/>
  <c r="I243" i="33"/>
  <c r="J243" i="33" s="1"/>
  <c r="K243" i="33" s="1"/>
  <c r="I242" i="33"/>
  <c r="I241" i="33"/>
  <c r="I240" i="33"/>
  <c r="I239" i="33"/>
  <c r="I238" i="33"/>
  <c r="I237" i="33"/>
  <c r="I236" i="33"/>
  <c r="J236" i="33"/>
  <c r="K236" i="33" s="1"/>
  <c r="I235" i="33"/>
  <c r="I234" i="33"/>
  <c r="I233" i="33"/>
  <c r="I232" i="33"/>
  <c r="J232" i="33" s="1"/>
  <c r="K232" i="33" s="1"/>
  <c r="I231" i="33"/>
  <c r="J231" i="33" s="1"/>
  <c r="K231" i="33" s="1"/>
  <c r="I230" i="33"/>
  <c r="I229" i="33"/>
  <c r="I228" i="33"/>
  <c r="I227" i="33"/>
  <c r="I226" i="33"/>
  <c r="J226" i="33"/>
  <c r="K226" i="33" s="1"/>
  <c r="I225" i="33"/>
  <c r="I224" i="33"/>
  <c r="I223" i="33"/>
  <c r="I222" i="33"/>
  <c r="I221" i="33"/>
  <c r="I220" i="33"/>
  <c r="J220" i="33" s="1"/>
  <c r="K220" i="33" s="1"/>
  <c r="I219" i="33"/>
  <c r="I218" i="33"/>
  <c r="I217" i="33"/>
  <c r="J217" i="33" s="1"/>
  <c r="K217" i="33" s="1"/>
  <c r="I216" i="33"/>
  <c r="I215" i="33"/>
  <c r="I214" i="33"/>
  <c r="J214" i="33"/>
  <c r="K214" i="33" s="1"/>
  <c r="I213" i="33"/>
  <c r="I212" i="33"/>
  <c r="I211" i="33"/>
  <c r="I210" i="33"/>
  <c r="I209" i="33"/>
  <c r="J209" i="33"/>
  <c r="K209" i="33"/>
  <c r="I208" i="33"/>
  <c r="J208" i="33" s="1"/>
  <c r="K208" i="33" s="1"/>
  <c r="I207" i="33"/>
  <c r="J207" i="33"/>
  <c r="K207" i="33" s="1"/>
  <c r="I206" i="33"/>
  <c r="J206" i="33"/>
  <c r="K206" i="33" s="1"/>
  <c r="E227" i="33"/>
  <c r="F227" i="33"/>
  <c r="D227" i="33"/>
  <c r="C227" i="33"/>
  <c r="E220" i="33"/>
  <c r="F220" i="33"/>
  <c r="D220" i="33"/>
  <c r="C220" i="33"/>
  <c r="J225" i="33"/>
  <c r="K225" i="33" s="1"/>
  <c r="F213" i="33"/>
  <c r="E213" i="33"/>
  <c r="D213" i="33"/>
  <c r="C213" i="33"/>
  <c r="F206" i="33"/>
  <c r="E206" i="33"/>
  <c r="D206" i="33"/>
  <c r="C206" i="33"/>
  <c r="I305" i="33"/>
  <c r="I304" i="33"/>
  <c r="I303" i="33"/>
  <c r="I302" i="33"/>
  <c r="J302" i="33" s="1"/>
  <c r="K302" i="33" s="1"/>
  <c r="I301" i="33"/>
  <c r="J301" i="33" s="1"/>
  <c r="K301" i="33" s="1"/>
  <c r="I300" i="33"/>
  <c r="I299" i="33"/>
  <c r="J299" i="33" s="1"/>
  <c r="K299" i="33" s="1"/>
  <c r="I298" i="33"/>
  <c r="J298" i="33" s="1"/>
  <c r="K298" i="33" s="1"/>
  <c r="I297" i="33"/>
  <c r="J297" i="33" s="1"/>
  <c r="K297" i="33" s="1"/>
  <c r="I296" i="33"/>
  <c r="I295" i="33"/>
  <c r="I294" i="33"/>
  <c r="I293" i="33"/>
  <c r="J293" i="33"/>
  <c r="I292" i="33"/>
  <c r="I291" i="33"/>
  <c r="J291" i="33" s="1"/>
  <c r="K291" i="33" s="1"/>
  <c r="I290" i="33"/>
  <c r="J290" i="33" s="1"/>
  <c r="K290" i="33" s="1"/>
  <c r="I289" i="33"/>
  <c r="I288" i="33"/>
  <c r="I287" i="33"/>
  <c r="I286" i="33"/>
  <c r="I285" i="33"/>
  <c r="E248" i="33"/>
  <c r="F248" i="33"/>
  <c r="D248" i="33"/>
  <c r="C248" i="33"/>
  <c r="E241" i="33"/>
  <c r="F241" i="33"/>
  <c r="D241" i="33"/>
  <c r="C241" i="33"/>
  <c r="J247" i="33"/>
  <c r="K247" i="33"/>
  <c r="F234" i="33"/>
  <c r="E234" i="33"/>
  <c r="D234" i="33"/>
  <c r="C234" i="33"/>
  <c r="J235" i="33"/>
  <c r="I284" i="33"/>
  <c r="I283" i="33"/>
  <c r="J283" i="33" s="1"/>
  <c r="K283" i="33" s="1"/>
  <c r="I282" i="33"/>
  <c r="I281" i="33"/>
  <c r="I280" i="33"/>
  <c r="I279" i="33"/>
  <c r="J279" i="33"/>
  <c r="K279" i="33"/>
  <c r="I278" i="33"/>
  <c r="I277" i="33"/>
  <c r="I276" i="33"/>
  <c r="J276" i="33" s="1"/>
  <c r="K276" i="33" s="1"/>
  <c r="I275" i="33"/>
  <c r="I274" i="33"/>
  <c r="I273" i="33"/>
  <c r="I272" i="33"/>
  <c r="I271" i="33"/>
  <c r="J271" i="33"/>
  <c r="K271" i="33" s="1"/>
  <c r="I270" i="33"/>
  <c r="I269" i="33"/>
  <c r="I268" i="33"/>
  <c r="I267" i="33"/>
  <c r="J267" i="33" s="1"/>
  <c r="K267" i="33" s="1"/>
  <c r="I266" i="33"/>
  <c r="J266" i="33" s="1"/>
  <c r="K266" i="33" s="1"/>
  <c r="I265" i="33"/>
  <c r="J265" i="33" s="1"/>
  <c r="K265" i="33" s="1"/>
  <c r="I264" i="33"/>
  <c r="I263" i="33"/>
  <c r="J263" i="33" s="1"/>
  <c r="K263" i="33" s="1"/>
  <c r="I262" i="33"/>
  <c r="J262" i="33" s="1"/>
  <c r="K262" i="33" s="1"/>
  <c r="I261" i="33"/>
  <c r="I260" i="33"/>
  <c r="I259" i="33"/>
  <c r="I258" i="33"/>
  <c r="I257" i="33"/>
  <c r="E278" i="33"/>
  <c r="F278" i="33"/>
  <c r="D278" i="33"/>
  <c r="C278" i="33"/>
  <c r="J284" i="33"/>
  <c r="K284" i="33" s="1"/>
  <c r="E271" i="33"/>
  <c r="F271" i="33"/>
  <c r="D271" i="33"/>
  <c r="C271" i="33"/>
  <c r="F264" i="33"/>
  <c r="E264" i="33"/>
  <c r="D264" i="33"/>
  <c r="C264" i="33"/>
  <c r="J269" i="33"/>
  <c r="K269" i="33"/>
  <c r="E257" i="33"/>
  <c r="F257" i="33"/>
  <c r="D257" i="33"/>
  <c r="C257" i="33"/>
  <c r="J261" i="33"/>
  <c r="K261" i="33" s="1"/>
  <c r="F299" i="33"/>
  <c r="E299" i="33"/>
  <c r="D299" i="33"/>
  <c r="C299" i="33"/>
  <c r="F292" i="33"/>
  <c r="E292" i="33"/>
  <c r="D292" i="33"/>
  <c r="C292" i="33"/>
  <c r="J294" i="33"/>
  <c r="E285" i="33"/>
  <c r="F285" i="33"/>
  <c r="D285" i="33"/>
  <c r="C285" i="33"/>
  <c r="I335" i="33"/>
  <c r="I334" i="33"/>
  <c r="I333" i="33"/>
  <c r="I332" i="33"/>
  <c r="I331" i="33"/>
  <c r="I330" i="33"/>
  <c r="J330" i="33" s="1"/>
  <c r="K330" i="33" s="1"/>
  <c r="I328" i="33"/>
  <c r="J328" i="33" s="1"/>
  <c r="K328" i="33" s="1"/>
  <c r="I327" i="33"/>
  <c r="I326" i="33"/>
  <c r="I325" i="33"/>
  <c r="I324" i="33"/>
  <c r="I323" i="33"/>
  <c r="I321" i="33"/>
  <c r="I320" i="33"/>
  <c r="J320" i="33" s="1"/>
  <c r="K320" i="33" s="1"/>
  <c r="I319" i="33"/>
  <c r="J319" i="33" s="1"/>
  <c r="K319" i="33" s="1"/>
  <c r="I318" i="33"/>
  <c r="I317" i="33"/>
  <c r="I316" i="33"/>
  <c r="I314" i="33"/>
  <c r="I313" i="33"/>
  <c r="I312" i="33"/>
  <c r="I311" i="33"/>
  <c r="J311" i="33" s="1"/>
  <c r="K311" i="33" s="1"/>
  <c r="I310" i="33"/>
  <c r="J310" i="33" s="1"/>
  <c r="K310" i="33" s="1"/>
  <c r="I309" i="33"/>
  <c r="I329" i="33"/>
  <c r="I322" i="33"/>
  <c r="I315" i="33"/>
  <c r="I308" i="33"/>
  <c r="F329" i="33"/>
  <c r="E329" i="33"/>
  <c r="D329" i="33"/>
  <c r="C329" i="33"/>
  <c r="F322" i="33"/>
  <c r="E322" i="33"/>
  <c r="D322" i="33"/>
  <c r="C322" i="33"/>
  <c r="J325" i="33"/>
  <c r="K325" i="33"/>
  <c r="E315" i="33"/>
  <c r="F315" i="33"/>
  <c r="D315" i="33"/>
  <c r="C315" i="33"/>
  <c r="F308" i="33"/>
  <c r="E308" i="33"/>
  <c r="D308" i="33"/>
  <c r="C308" i="33"/>
  <c r="I356" i="33"/>
  <c r="I355" i="33"/>
  <c r="I354" i="33"/>
  <c r="I353" i="33"/>
  <c r="I352" i="33"/>
  <c r="I351" i="33"/>
  <c r="J351" i="33" s="1"/>
  <c r="K351" i="33" s="1"/>
  <c r="I350" i="33"/>
  <c r="J350" i="33" s="1"/>
  <c r="K350" i="33" s="1"/>
  <c r="I349" i="33"/>
  <c r="I348" i="33"/>
  <c r="J348" i="33" s="1"/>
  <c r="K348" i="33" s="1"/>
  <c r="I347" i="33"/>
  <c r="I346" i="33"/>
  <c r="I345" i="33"/>
  <c r="J345" i="33" s="1"/>
  <c r="K345" i="33" s="1"/>
  <c r="I344" i="33"/>
  <c r="J344" i="33" s="1"/>
  <c r="K344" i="33" s="1"/>
  <c r="I343" i="33"/>
  <c r="I342" i="33"/>
  <c r="J342" i="33" s="1"/>
  <c r="K342" i="33" s="1"/>
  <c r="I341" i="33"/>
  <c r="I340" i="33"/>
  <c r="I339" i="33"/>
  <c r="J339" i="33"/>
  <c r="K339" i="33" s="1"/>
  <c r="I338" i="33"/>
  <c r="I337" i="33"/>
  <c r="I336" i="33"/>
  <c r="J336" i="33"/>
  <c r="E350" i="33"/>
  <c r="F350" i="33"/>
  <c r="D350" i="33"/>
  <c r="C350" i="33"/>
  <c r="E343" i="33"/>
  <c r="F343" i="33"/>
  <c r="D343" i="33"/>
  <c r="C343" i="33"/>
  <c r="F336" i="33"/>
  <c r="E336" i="33"/>
  <c r="D336" i="33"/>
  <c r="C336" i="33"/>
  <c r="I379" i="33"/>
  <c r="I378" i="33"/>
  <c r="I377" i="33"/>
  <c r="K377" i="33"/>
  <c r="I376" i="33"/>
  <c r="I375" i="33"/>
  <c r="J375" i="33" s="1"/>
  <c r="K375" i="33" s="1"/>
  <c r="I374" i="33"/>
  <c r="J374" i="33" s="1"/>
  <c r="K374" i="33" s="1"/>
  <c r="I373" i="33"/>
  <c r="I372" i="33"/>
  <c r="I371" i="33"/>
  <c r="I370" i="33"/>
  <c r="I369" i="33"/>
  <c r="J369" i="33" s="1"/>
  <c r="K369" i="33" s="1"/>
  <c r="I368" i="33"/>
  <c r="I367" i="33"/>
  <c r="I366" i="33"/>
  <c r="I365" i="33"/>
  <c r="I364" i="33"/>
  <c r="J364" i="33"/>
  <c r="K364" i="33" s="1"/>
  <c r="I363" i="33"/>
  <c r="J363" i="33" s="1"/>
  <c r="K363" i="33" s="1"/>
  <c r="I362" i="33"/>
  <c r="J362" i="33" s="1"/>
  <c r="K362" i="33" s="1"/>
  <c r="I361" i="33"/>
  <c r="I360" i="33"/>
  <c r="I359" i="33"/>
  <c r="E373" i="33"/>
  <c r="F373" i="33"/>
  <c r="D373" i="33"/>
  <c r="C373" i="33"/>
  <c r="J377" i="33"/>
  <c r="E366" i="33"/>
  <c r="F366" i="33"/>
  <c r="D366" i="33"/>
  <c r="C366" i="33"/>
  <c r="J372" i="33"/>
  <c r="K372" i="33"/>
  <c r="F359" i="33"/>
  <c r="E359" i="33"/>
  <c r="D359" i="33"/>
  <c r="C359" i="33"/>
  <c r="J361" i="33"/>
  <c r="K361" i="33" s="1"/>
  <c r="C358" i="33"/>
  <c r="I407" i="32"/>
  <c r="I406" i="32"/>
  <c r="J406" i="32" s="1"/>
  <c r="K406" i="32" s="1"/>
  <c r="I405" i="32"/>
  <c r="I404" i="32"/>
  <c r="I403" i="32"/>
  <c r="I402" i="32"/>
  <c r="I401" i="32"/>
  <c r="I400" i="32"/>
  <c r="I399" i="32"/>
  <c r="I398" i="32"/>
  <c r="J398" i="32" s="1"/>
  <c r="K398" i="32" s="1"/>
  <c r="I397" i="32"/>
  <c r="I396" i="32"/>
  <c r="I395" i="32"/>
  <c r="I394" i="32"/>
  <c r="I393" i="32"/>
  <c r="I392" i="32"/>
  <c r="J392" i="32" s="1"/>
  <c r="K392" i="32" s="1"/>
  <c r="I391" i="32"/>
  <c r="I390" i="32"/>
  <c r="J390" i="32" s="1"/>
  <c r="K390" i="32" s="1"/>
  <c r="I389" i="32"/>
  <c r="I388" i="32"/>
  <c r="I387" i="32"/>
  <c r="I386" i="32"/>
  <c r="I385" i="32"/>
  <c r="I384" i="32"/>
  <c r="I383" i="32"/>
  <c r="I382" i="32"/>
  <c r="J382" i="32" s="1"/>
  <c r="K382" i="32" s="1"/>
  <c r="I381" i="32"/>
  <c r="I380" i="32"/>
  <c r="I379" i="32"/>
  <c r="I378" i="32"/>
  <c r="I377" i="32"/>
  <c r="I376" i="32"/>
  <c r="J376" i="32" s="1"/>
  <c r="K376" i="32" s="1"/>
  <c r="I375" i="32"/>
  <c r="I374" i="32"/>
  <c r="I373" i="32"/>
  <c r="I372" i="32"/>
  <c r="I371" i="32"/>
  <c r="I370" i="32"/>
  <c r="I369" i="32"/>
  <c r="I368" i="32"/>
  <c r="I367" i="32"/>
  <c r="I366" i="32"/>
  <c r="I365" i="32"/>
  <c r="I364" i="32"/>
  <c r="I363" i="32"/>
  <c r="I362" i="32"/>
  <c r="I361" i="32"/>
  <c r="I360" i="32"/>
  <c r="J360" i="32" s="1"/>
  <c r="K360" i="32" s="1"/>
  <c r="I359" i="32"/>
  <c r="I356" i="32"/>
  <c r="I355" i="32"/>
  <c r="I354" i="32"/>
  <c r="I353" i="32"/>
  <c r="I352" i="32"/>
  <c r="I351" i="32"/>
  <c r="I350" i="32"/>
  <c r="J350" i="32" s="1"/>
  <c r="K350" i="32" s="1"/>
  <c r="I349" i="32"/>
  <c r="I348" i="32"/>
  <c r="I347" i="32"/>
  <c r="I346" i="32"/>
  <c r="I345" i="32"/>
  <c r="I344" i="32"/>
  <c r="I343" i="32"/>
  <c r="I342" i="32"/>
  <c r="J342" i="32" s="1"/>
  <c r="I341" i="32"/>
  <c r="I340" i="32"/>
  <c r="I339" i="32"/>
  <c r="I338" i="32"/>
  <c r="I337" i="32"/>
  <c r="I336" i="32"/>
  <c r="I335" i="32"/>
  <c r="I334" i="32"/>
  <c r="J334" i="32" s="1"/>
  <c r="K334" i="32" s="1"/>
  <c r="I333" i="32"/>
  <c r="I332" i="32"/>
  <c r="I331" i="32"/>
  <c r="I330" i="32"/>
  <c r="I329" i="32"/>
  <c r="I328" i="32"/>
  <c r="J328" i="32" s="1"/>
  <c r="K328" i="32" s="1"/>
  <c r="I327" i="32"/>
  <c r="I326" i="32"/>
  <c r="I325" i="32"/>
  <c r="I324" i="32"/>
  <c r="I323" i="32"/>
  <c r="I322" i="32"/>
  <c r="I321" i="32"/>
  <c r="I320" i="32"/>
  <c r="J320" i="32" s="1"/>
  <c r="K320" i="32" s="1"/>
  <c r="I319" i="32"/>
  <c r="I318" i="32"/>
  <c r="I317" i="32"/>
  <c r="I316" i="32"/>
  <c r="I315" i="32"/>
  <c r="I314" i="32"/>
  <c r="I313" i="32"/>
  <c r="I312" i="32"/>
  <c r="I311" i="32"/>
  <c r="I310" i="32"/>
  <c r="I309" i="32"/>
  <c r="I308" i="32"/>
  <c r="I305" i="32"/>
  <c r="I304" i="32"/>
  <c r="I303" i="32"/>
  <c r="I302" i="32"/>
  <c r="J302" i="32" s="1"/>
  <c r="K302" i="32" s="1"/>
  <c r="I301" i="32"/>
  <c r="I300" i="32"/>
  <c r="I299" i="32"/>
  <c r="I298" i="32"/>
  <c r="I297" i="32"/>
  <c r="I296" i="32"/>
  <c r="J296" i="32" s="1"/>
  <c r="K296" i="32" s="1"/>
  <c r="I295" i="32"/>
  <c r="I294" i="32"/>
  <c r="I293" i="32"/>
  <c r="I292" i="32"/>
  <c r="I291" i="32"/>
  <c r="I290" i="32"/>
  <c r="I289" i="32"/>
  <c r="I288" i="32"/>
  <c r="J288" i="32" s="1"/>
  <c r="K288" i="32" s="1"/>
  <c r="I287" i="32"/>
  <c r="I286" i="32"/>
  <c r="I285" i="32"/>
  <c r="E401" i="32"/>
  <c r="F401" i="32"/>
  <c r="D401" i="32"/>
  <c r="C401" i="32"/>
  <c r="E394" i="32"/>
  <c r="F394" i="32"/>
  <c r="J400" i="32"/>
  <c r="K400" i="32" s="1"/>
  <c r="D394" i="32"/>
  <c r="C394" i="32"/>
  <c r="J399" i="32"/>
  <c r="K399" i="32" s="1"/>
  <c r="E387" i="32"/>
  <c r="F387" i="32"/>
  <c r="D387" i="32"/>
  <c r="C387" i="32"/>
  <c r="E380" i="32"/>
  <c r="F380" i="32"/>
  <c r="J384" i="32"/>
  <c r="K384" i="32" s="1"/>
  <c r="D380" i="32"/>
  <c r="C380" i="32"/>
  <c r="J381" i="32"/>
  <c r="K381" i="32" s="1"/>
  <c r="E373" i="32"/>
  <c r="F373" i="32"/>
  <c r="D373" i="32"/>
  <c r="C373" i="32"/>
  <c r="J377" i="32"/>
  <c r="K377" i="32" s="1"/>
  <c r="E366" i="32"/>
  <c r="F366" i="32"/>
  <c r="D366" i="32"/>
  <c r="C366" i="32"/>
  <c r="J369" i="32"/>
  <c r="K369" i="32" s="1"/>
  <c r="E359" i="32"/>
  <c r="F359" i="32"/>
  <c r="D359" i="32"/>
  <c r="C359" i="32"/>
  <c r="C358" i="32"/>
  <c r="F350" i="32"/>
  <c r="E350" i="32"/>
  <c r="D350" i="32"/>
  <c r="C350" i="32"/>
  <c r="F343" i="32"/>
  <c r="E343" i="32"/>
  <c r="D343" i="32"/>
  <c r="C343" i="32"/>
  <c r="F336" i="32"/>
  <c r="E336" i="32"/>
  <c r="D336" i="32"/>
  <c r="C336" i="32"/>
  <c r="F329" i="32"/>
  <c r="E329" i="32"/>
  <c r="D329" i="32"/>
  <c r="C329" i="32"/>
  <c r="E322" i="32"/>
  <c r="F322" i="32"/>
  <c r="D322" i="32"/>
  <c r="C322" i="32"/>
  <c r="E315" i="32"/>
  <c r="F315" i="32"/>
  <c r="D315" i="32"/>
  <c r="C315" i="32"/>
  <c r="J315" i="32"/>
  <c r="E308" i="32"/>
  <c r="F308" i="32"/>
  <c r="D308" i="32"/>
  <c r="C308" i="32"/>
  <c r="C307" i="32"/>
  <c r="C299" i="32"/>
  <c r="J301" i="32"/>
  <c r="C292" i="32"/>
  <c r="C285" i="32"/>
  <c r="F285" i="32"/>
  <c r="I284" i="32"/>
  <c r="J284" i="32" s="1"/>
  <c r="K284" i="32" s="1"/>
  <c r="I283" i="32"/>
  <c r="I282" i="32"/>
  <c r="I280" i="32"/>
  <c r="I279" i="32"/>
  <c r="I278" i="32"/>
  <c r="D299" i="32"/>
  <c r="E299" i="32"/>
  <c r="F299" i="32"/>
  <c r="D292" i="32"/>
  <c r="E292" i="32"/>
  <c r="F292" i="32"/>
  <c r="D285" i="32"/>
  <c r="E285" i="32"/>
  <c r="I281" i="32"/>
  <c r="E278" i="32"/>
  <c r="F278" i="32"/>
  <c r="D278" i="32"/>
  <c r="C278" i="32"/>
  <c r="I22" i="33"/>
  <c r="I21" i="33"/>
  <c r="J21" i="33" s="1"/>
  <c r="K21" i="33" s="1"/>
  <c r="I20" i="33"/>
  <c r="I19" i="33"/>
  <c r="J19" i="33" s="1"/>
  <c r="K19" i="33" s="1"/>
  <c r="I18" i="33"/>
  <c r="J18" i="33" s="1"/>
  <c r="K18" i="33" s="1"/>
  <c r="I17" i="33"/>
  <c r="I16" i="33"/>
  <c r="I15" i="33"/>
  <c r="I14" i="33"/>
  <c r="I13" i="33"/>
  <c r="I12" i="33"/>
  <c r="I11" i="33"/>
  <c r="J11" i="33" s="1"/>
  <c r="K11" i="33" s="1"/>
  <c r="I10" i="33"/>
  <c r="J10" i="33" s="1"/>
  <c r="K10" i="33" s="1"/>
  <c r="I9" i="33"/>
  <c r="I8" i="33"/>
  <c r="I7" i="33"/>
  <c r="I6" i="33"/>
  <c r="I5" i="33"/>
  <c r="I4" i="33"/>
  <c r="I3" i="33"/>
  <c r="J3" i="33" s="1"/>
  <c r="K3" i="33" s="1"/>
  <c r="I2" i="33"/>
  <c r="J2" i="33" s="1"/>
  <c r="K2" i="33" s="1"/>
  <c r="C307" i="33"/>
  <c r="C256" i="33"/>
  <c r="C205" i="33"/>
  <c r="C154" i="33"/>
  <c r="C103" i="33"/>
  <c r="C52" i="33"/>
  <c r="E16" i="33"/>
  <c r="F16" i="33"/>
  <c r="D16" i="33"/>
  <c r="C16" i="33"/>
  <c r="E9" i="33"/>
  <c r="F9" i="33"/>
  <c r="D9" i="33"/>
  <c r="C9" i="33"/>
  <c r="E2" i="33"/>
  <c r="F2" i="33"/>
  <c r="D2" i="33"/>
  <c r="C2" i="33"/>
  <c r="C1" i="33"/>
  <c r="I349" i="31"/>
  <c r="I348" i="31"/>
  <c r="I347" i="31"/>
  <c r="I346" i="31"/>
  <c r="I345" i="31"/>
  <c r="J345" i="31"/>
  <c r="K345" i="31"/>
  <c r="I344" i="31"/>
  <c r="I343" i="31"/>
  <c r="I342" i="31"/>
  <c r="I341" i="31"/>
  <c r="I340" i="31"/>
  <c r="I339" i="31"/>
  <c r="I338" i="31"/>
  <c r="I337" i="31"/>
  <c r="J337" i="31"/>
  <c r="K337" i="31"/>
  <c r="I336" i="31"/>
  <c r="J336" i="31"/>
  <c r="K336" i="31"/>
  <c r="I335" i="31"/>
  <c r="I334" i="31"/>
  <c r="I333" i="31"/>
  <c r="I332" i="31"/>
  <c r="I331" i="31"/>
  <c r="J331" i="31"/>
  <c r="K331" i="31"/>
  <c r="I330" i="31"/>
  <c r="I329" i="31"/>
  <c r="I328" i="31"/>
  <c r="I327" i="31"/>
  <c r="I326" i="31"/>
  <c r="I325" i="31"/>
  <c r="I324" i="31"/>
  <c r="I323" i="31"/>
  <c r="J323" i="31"/>
  <c r="K323" i="31"/>
  <c r="I322" i="31"/>
  <c r="I321" i="31"/>
  <c r="I320" i="31"/>
  <c r="I319" i="31"/>
  <c r="I318" i="31"/>
  <c r="I317" i="31"/>
  <c r="I316" i="31"/>
  <c r="J316" i="31"/>
  <c r="K316" i="31"/>
  <c r="I315" i="31"/>
  <c r="I314" i="31"/>
  <c r="I313" i="31"/>
  <c r="I312" i="31"/>
  <c r="J312" i="31"/>
  <c r="K312" i="31"/>
  <c r="I311" i="31"/>
  <c r="J311" i="31"/>
  <c r="K311" i="31"/>
  <c r="I310" i="31"/>
  <c r="I309" i="31"/>
  <c r="I308" i="31"/>
  <c r="I305" i="31"/>
  <c r="I304" i="31"/>
  <c r="I303" i="31"/>
  <c r="I302" i="31"/>
  <c r="I301" i="31"/>
  <c r="J301" i="31"/>
  <c r="K301" i="31"/>
  <c r="I300" i="31"/>
  <c r="I299" i="31"/>
  <c r="I298" i="31"/>
  <c r="I297" i="31"/>
  <c r="I296" i="31"/>
  <c r="I295" i="31"/>
  <c r="I294" i="31"/>
  <c r="I293" i="31"/>
  <c r="J293" i="31"/>
  <c r="K293" i="31"/>
  <c r="I292" i="31"/>
  <c r="J292" i="31"/>
  <c r="K292" i="31"/>
  <c r="I291" i="31"/>
  <c r="I290" i="31"/>
  <c r="I289" i="31"/>
  <c r="I288" i="31"/>
  <c r="I287" i="31"/>
  <c r="J287" i="31"/>
  <c r="K287" i="31"/>
  <c r="I286" i="31"/>
  <c r="I285" i="31"/>
  <c r="I284" i="31"/>
  <c r="I283" i="31"/>
  <c r="I282" i="31"/>
  <c r="I281" i="31"/>
  <c r="I280" i="31"/>
  <c r="I279" i="31"/>
  <c r="J279" i="31"/>
  <c r="K279" i="31"/>
  <c r="I278" i="31"/>
  <c r="I277" i="31"/>
  <c r="I276" i="31"/>
  <c r="I275" i="31"/>
  <c r="I274" i="31"/>
  <c r="I273" i="31"/>
  <c r="I272" i="31"/>
  <c r="I271" i="31"/>
  <c r="J271" i="31"/>
  <c r="K271" i="31"/>
  <c r="I270" i="31"/>
  <c r="J270" i="31"/>
  <c r="K270" i="31"/>
  <c r="I269" i="31"/>
  <c r="I268" i="31"/>
  <c r="I267" i="31"/>
  <c r="I266" i="31"/>
  <c r="I265" i="31"/>
  <c r="J265" i="31"/>
  <c r="K265" i="31"/>
  <c r="I264" i="31"/>
  <c r="I263" i="31"/>
  <c r="I262" i="31"/>
  <c r="I261" i="31"/>
  <c r="I260" i="31"/>
  <c r="J260" i="31"/>
  <c r="K260" i="31"/>
  <c r="I259" i="31"/>
  <c r="J259" i="31"/>
  <c r="K259" i="31"/>
  <c r="I258" i="31"/>
  <c r="I257" i="31"/>
  <c r="I254" i="31"/>
  <c r="I253" i="31"/>
  <c r="I252" i="31"/>
  <c r="I251" i="31"/>
  <c r="I250" i="31"/>
  <c r="I249" i="31"/>
  <c r="I248" i="31"/>
  <c r="I247" i="31"/>
  <c r="I246" i="31"/>
  <c r="I245" i="31"/>
  <c r="I244" i="31"/>
  <c r="I243" i="31"/>
  <c r="I242" i="31"/>
  <c r="I241" i="31"/>
  <c r="J241" i="31"/>
  <c r="K241" i="31"/>
  <c r="I240" i="31"/>
  <c r="J240" i="31"/>
  <c r="K240" i="31"/>
  <c r="I239" i="31"/>
  <c r="I238" i="31"/>
  <c r="I237" i="31"/>
  <c r="I236" i="31"/>
  <c r="I235" i="31"/>
  <c r="J235" i="31"/>
  <c r="K235" i="31"/>
  <c r="I234" i="31"/>
  <c r="J234" i="31"/>
  <c r="K234" i="31"/>
  <c r="I233" i="31"/>
  <c r="I232" i="31"/>
  <c r="I231" i="31"/>
  <c r="I230" i="31"/>
  <c r="I229" i="31"/>
  <c r="J229" i="31"/>
  <c r="K229" i="31"/>
  <c r="I228" i="31"/>
  <c r="I227" i="31"/>
  <c r="I226" i="31"/>
  <c r="I225" i="31"/>
  <c r="I224" i="31"/>
  <c r="I223" i="31"/>
  <c r="I222" i="31"/>
  <c r="I221" i="31"/>
  <c r="J221" i="31"/>
  <c r="K221" i="31"/>
  <c r="I220" i="31"/>
  <c r="E343" i="31"/>
  <c r="F343" i="31"/>
  <c r="D343" i="31"/>
  <c r="C343" i="31"/>
  <c r="J348" i="31"/>
  <c r="K348" i="31"/>
  <c r="E336" i="31"/>
  <c r="F336" i="31"/>
  <c r="D336" i="31"/>
  <c r="C336" i="31"/>
  <c r="E329" i="31"/>
  <c r="F329" i="31"/>
  <c r="D329" i="31"/>
  <c r="C329" i="31"/>
  <c r="J332" i="31"/>
  <c r="K332" i="31"/>
  <c r="E322" i="31"/>
  <c r="F322" i="31"/>
  <c r="D322" i="31"/>
  <c r="C322" i="31"/>
  <c r="E315" i="31"/>
  <c r="F315" i="31"/>
  <c r="D315" i="31"/>
  <c r="C315" i="31"/>
  <c r="J318" i="31"/>
  <c r="K318" i="31"/>
  <c r="E308" i="31"/>
  <c r="F308" i="31"/>
  <c r="D308" i="31"/>
  <c r="C308" i="31"/>
  <c r="C307" i="31"/>
  <c r="E299" i="31"/>
  <c r="F299" i="31"/>
  <c r="D299" i="31"/>
  <c r="C299" i="31"/>
  <c r="E292" i="31"/>
  <c r="F292" i="31"/>
  <c r="D292" i="31"/>
  <c r="C292" i="31"/>
  <c r="J298" i="31"/>
  <c r="K298" i="31"/>
  <c r="F285" i="31"/>
  <c r="E285" i="31"/>
  <c r="D285" i="31"/>
  <c r="C285" i="31"/>
  <c r="J286" i="31"/>
  <c r="K286" i="31"/>
  <c r="F278" i="31"/>
  <c r="E278" i="31"/>
  <c r="D278" i="31"/>
  <c r="C278" i="31"/>
  <c r="J278" i="31"/>
  <c r="K278" i="31"/>
  <c r="E271" i="31"/>
  <c r="F271" i="31"/>
  <c r="D271" i="31"/>
  <c r="C271" i="31"/>
  <c r="E264" i="31"/>
  <c r="F264" i="31"/>
  <c r="D264" i="31"/>
  <c r="C264" i="31"/>
  <c r="J266" i="31"/>
  <c r="K266" i="31"/>
  <c r="F257" i="31"/>
  <c r="E257" i="31"/>
  <c r="D257" i="31"/>
  <c r="C257" i="31"/>
  <c r="J258" i="31"/>
  <c r="K258" i="31"/>
  <c r="C256" i="31"/>
  <c r="C248" i="31"/>
  <c r="J248" i="31"/>
  <c r="K248" i="31"/>
  <c r="D248" i="31"/>
  <c r="E248" i="31"/>
  <c r="F248" i="31"/>
  <c r="F241" i="31"/>
  <c r="E241" i="31"/>
  <c r="D241" i="31"/>
  <c r="C241" i="31"/>
  <c r="J245" i="31"/>
  <c r="K245" i="31"/>
  <c r="E234" i="31"/>
  <c r="F234" i="31"/>
  <c r="D234" i="31"/>
  <c r="C234" i="31"/>
  <c r="J238" i="31"/>
  <c r="K238" i="31"/>
  <c r="F227" i="31"/>
  <c r="E227" i="31"/>
  <c r="D227" i="31"/>
  <c r="C227" i="31"/>
  <c r="J231" i="31"/>
  <c r="K231" i="31"/>
  <c r="E220" i="31"/>
  <c r="F220" i="31"/>
  <c r="D220" i="31"/>
  <c r="C220" i="31"/>
  <c r="J224" i="31"/>
  <c r="K224" i="31"/>
  <c r="I349" i="30"/>
  <c r="J349" i="30" s="1"/>
  <c r="K349" i="30" s="1"/>
  <c r="I348" i="30"/>
  <c r="I347" i="30"/>
  <c r="I346" i="30"/>
  <c r="I345" i="30"/>
  <c r="I344" i="30"/>
  <c r="I343" i="30"/>
  <c r="I342" i="30"/>
  <c r="I341" i="30"/>
  <c r="J341" i="30" s="1"/>
  <c r="K341" i="30" s="1"/>
  <c r="I340" i="30"/>
  <c r="I339" i="30"/>
  <c r="I338" i="30"/>
  <c r="I337" i="30"/>
  <c r="I336" i="30"/>
  <c r="I335" i="30"/>
  <c r="I334" i="30"/>
  <c r="I333" i="30"/>
  <c r="J333" i="30" s="1"/>
  <c r="K333" i="30" s="1"/>
  <c r="I332" i="30"/>
  <c r="I331" i="30"/>
  <c r="I330" i="30"/>
  <c r="I329" i="30"/>
  <c r="I328" i="30"/>
  <c r="I327" i="30"/>
  <c r="I326" i="30"/>
  <c r="I325" i="30"/>
  <c r="J325" i="30" s="1"/>
  <c r="K325" i="30" s="1"/>
  <c r="I324" i="30"/>
  <c r="I323" i="30"/>
  <c r="I322" i="30"/>
  <c r="I321" i="30"/>
  <c r="I320" i="30"/>
  <c r="I319" i="30"/>
  <c r="I318" i="30"/>
  <c r="I317" i="30"/>
  <c r="J317" i="30" s="1"/>
  <c r="K317" i="30" s="1"/>
  <c r="I316" i="30"/>
  <c r="I315" i="30"/>
  <c r="I314" i="30"/>
  <c r="I313" i="30"/>
  <c r="I312" i="30"/>
  <c r="I311" i="30"/>
  <c r="I310" i="30"/>
  <c r="I309" i="30"/>
  <c r="J309" i="30" s="1"/>
  <c r="K309" i="30" s="1"/>
  <c r="I308" i="30"/>
  <c r="I305" i="30"/>
  <c r="I304" i="30"/>
  <c r="I303" i="30"/>
  <c r="I302" i="30"/>
  <c r="I301" i="30"/>
  <c r="I300" i="30"/>
  <c r="I299" i="30"/>
  <c r="J299" i="30" s="1"/>
  <c r="K299" i="30" s="1"/>
  <c r="I298" i="30"/>
  <c r="I297" i="30"/>
  <c r="I296" i="30"/>
  <c r="I295" i="30"/>
  <c r="J295" i="30"/>
  <c r="K295" i="30"/>
  <c r="I294" i="30"/>
  <c r="I293" i="30"/>
  <c r="J293" i="30" s="1"/>
  <c r="K293" i="30" s="1"/>
  <c r="I292" i="30"/>
  <c r="I291" i="30"/>
  <c r="I290" i="30"/>
  <c r="I289" i="30"/>
  <c r="I288" i="30"/>
  <c r="I287" i="30"/>
  <c r="I286" i="30"/>
  <c r="I285" i="30"/>
  <c r="I284" i="30"/>
  <c r="I283" i="30"/>
  <c r="I282" i="30"/>
  <c r="J282" i="30"/>
  <c r="K282" i="30"/>
  <c r="I281" i="30"/>
  <c r="I280" i="30"/>
  <c r="I279" i="30"/>
  <c r="J279" i="30" s="1"/>
  <c r="K279" i="30" s="1"/>
  <c r="I278" i="30"/>
  <c r="I277" i="30"/>
  <c r="I276" i="30"/>
  <c r="I275" i="30"/>
  <c r="I274" i="30"/>
  <c r="I273" i="30"/>
  <c r="J273" i="30" s="1"/>
  <c r="K273" i="30" s="1"/>
  <c r="I272" i="30"/>
  <c r="J272" i="30" s="1"/>
  <c r="K272" i="30" s="1"/>
  <c r="I271" i="30"/>
  <c r="I270" i="30"/>
  <c r="I269" i="30"/>
  <c r="I268" i="30"/>
  <c r="I267" i="30"/>
  <c r="I266" i="30"/>
  <c r="I265" i="30"/>
  <c r="K265" i="30"/>
  <c r="I264" i="30"/>
  <c r="I263" i="30"/>
  <c r="I262" i="30"/>
  <c r="I261" i="30"/>
  <c r="I260" i="30"/>
  <c r="J260" i="30" s="1"/>
  <c r="K260" i="30" s="1"/>
  <c r="I259" i="30"/>
  <c r="I258" i="30"/>
  <c r="I257" i="30"/>
  <c r="J257" i="30" s="1"/>
  <c r="K257" i="30" s="1"/>
  <c r="I254" i="30"/>
  <c r="I253" i="30"/>
  <c r="I252" i="30"/>
  <c r="I251" i="30"/>
  <c r="I250" i="30"/>
  <c r="I249" i="30"/>
  <c r="I248" i="30"/>
  <c r="I247" i="30"/>
  <c r="J247" i="30" s="1"/>
  <c r="K247" i="30" s="1"/>
  <c r="I246" i="30"/>
  <c r="I245" i="30"/>
  <c r="I244" i="30"/>
  <c r="I243" i="30"/>
  <c r="I242" i="30"/>
  <c r="I241" i="30"/>
  <c r="I240" i="30"/>
  <c r="I239" i="30"/>
  <c r="J239" i="30" s="1"/>
  <c r="K239" i="30" s="1"/>
  <c r="I238" i="30"/>
  <c r="I237" i="30"/>
  <c r="I236" i="30"/>
  <c r="I235" i="30"/>
  <c r="I234" i="30"/>
  <c r="I233" i="30"/>
  <c r="I232" i="30"/>
  <c r="I231" i="30"/>
  <c r="J231" i="30" s="1"/>
  <c r="K231" i="30" s="1"/>
  <c r="I230" i="30"/>
  <c r="I229" i="30"/>
  <c r="I228" i="30"/>
  <c r="I227" i="30"/>
  <c r="I226" i="30"/>
  <c r="I225" i="30"/>
  <c r="I224" i="30"/>
  <c r="I223" i="30"/>
  <c r="J223" i="30" s="1"/>
  <c r="K223" i="30" s="1"/>
  <c r="I222" i="30"/>
  <c r="I221" i="30"/>
  <c r="I220" i="30"/>
  <c r="E343" i="30"/>
  <c r="F343" i="30"/>
  <c r="D343" i="30"/>
  <c r="C343" i="30"/>
  <c r="J343" i="30"/>
  <c r="K343" i="30" s="1"/>
  <c r="E336" i="30"/>
  <c r="F336" i="30"/>
  <c r="D336" i="30"/>
  <c r="C336" i="30"/>
  <c r="J336" i="30"/>
  <c r="K336" i="30" s="1"/>
  <c r="E329" i="30"/>
  <c r="F329" i="30"/>
  <c r="D329" i="30"/>
  <c r="C329" i="30"/>
  <c r="E322" i="30"/>
  <c r="F322" i="30"/>
  <c r="D322" i="30"/>
  <c r="C322" i="30"/>
  <c r="E315" i="30"/>
  <c r="F315" i="30"/>
  <c r="D315" i="30"/>
  <c r="C315" i="30"/>
  <c r="J315" i="30"/>
  <c r="K315" i="30"/>
  <c r="E308" i="30"/>
  <c r="F308" i="30"/>
  <c r="D308" i="30"/>
  <c r="C308" i="30"/>
  <c r="C307" i="30"/>
  <c r="E299" i="30"/>
  <c r="F299" i="30"/>
  <c r="D299" i="30"/>
  <c r="C299" i="30"/>
  <c r="E292" i="30"/>
  <c r="F292" i="30"/>
  <c r="D292" i="30"/>
  <c r="C292" i="30"/>
  <c r="E285" i="30"/>
  <c r="F285" i="30"/>
  <c r="D285" i="30"/>
  <c r="C285" i="30"/>
  <c r="E278" i="30"/>
  <c r="F278" i="30"/>
  <c r="D278" i="30"/>
  <c r="C278" i="30"/>
  <c r="E271" i="30"/>
  <c r="F271" i="30"/>
  <c r="D271" i="30"/>
  <c r="C271" i="30"/>
  <c r="E264" i="30"/>
  <c r="F264" i="30"/>
  <c r="D264" i="30"/>
  <c r="C264" i="30"/>
  <c r="J265" i="30"/>
  <c r="F257" i="30"/>
  <c r="E257" i="30"/>
  <c r="D257" i="30"/>
  <c r="C257" i="30"/>
  <c r="J258" i="30"/>
  <c r="K258" i="30" s="1"/>
  <c r="C256" i="30"/>
  <c r="F248" i="30"/>
  <c r="F241" i="30"/>
  <c r="E248" i="30"/>
  <c r="E241" i="30"/>
  <c r="E234" i="30"/>
  <c r="F234" i="30"/>
  <c r="D248" i="30"/>
  <c r="D241" i="30"/>
  <c r="C248" i="30"/>
  <c r="J252" i="30"/>
  <c r="K252" i="30"/>
  <c r="C241" i="30"/>
  <c r="C234" i="30"/>
  <c r="C227" i="30"/>
  <c r="C220" i="30"/>
  <c r="J220" i="30"/>
  <c r="K220" i="30"/>
  <c r="E227" i="30"/>
  <c r="E220" i="30"/>
  <c r="F220" i="30"/>
  <c r="F227" i="30"/>
  <c r="D234" i="30"/>
  <c r="D227" i="30"/>
  <c r="D220" i="30"/>
  <c r="F343" i="29"/>
  <c r="F342" i="29"/>
  <c r="F341" i="29"/>
  <c r="F340" i="29"/>
  <c r="F339" i="29"/>
  <c r="F338" i="29"/>
  <c r="F337" i="29"/>
  <c r="F336" i="29"/>
  <c r="G336" i="29"/>
  <c r="F335" i="29"/>
  <c r="F334" i="29"/>
  <c r="F333" i="29"/>
  <c r="F332" i="29"/>
  <c r="F331" i="29"/>
  <c r="F330" i="29"/>
  <c r="G330" i="29"/>
  <c r="F329" i="29"/>
  <c r="F328" i="29"/>
  <c r="F327" i="29"/>
  <c r="F326" i="29"/>
  <c r="G326" i="29"/>
  <c r="F325" i="29"/>
  <c r="F324" i="29"/>
  <c r="F323" i="29"/>
  <c r="G323" i="29"/>
  <c r="H323" i="29"/>
  <c r="F322" i="29"/>
  <c r="G322" i="29"/>
  <c r="H322" i="29"/>
  <c r="H334" i="29"/>
  <c r="F321" i="29"/>
  <c r="F320" i="29"/>
  <c r="F319" i="29"/>
  <c r="F318" i="29"/>
  <c r="F317" i="29"/>
  <c r="F316" i="29"/>
  <c r="F315" i="29"/>
  <c r="F314" i="29"/>
  <c r="F313" i="29"/>
  <c r="F312" i="29"/>
  <c r="G312" i="29"/>
  <c r="F311" i="29"/>
  <c r="G311" i="29"/>
  <c r="F310" i="29"/>
  <c r="F309" i="29"/>
  <c r="F308" i="29"/>
  <c r="G308" i="29"/>
  <c r="H308" i="29"/>
  <c r="H314" i="29"/>
  <c r="F304" i="29"/>
  <c r="F303" i="29"/>
  <c r="F302" i="29"/>
  <c r="F301" i="29"/>
  <c r="F300" i="29"/>
  <c r="F299" i="29"/>
  <c r="F298" i="29"/>
  <c r="F297" i="29"/>
  <c r="F296" i="29"/>
  <c r="F295" i="29"/>
  <c r="F294" i="29"/>
  <c r="F293" i="29"/>
  <c r="G293" i="29"/>
  <c r="F292" i="29"/>
  <c r="F290" i="29"/>
  <c r="F289" i="29"/>
  <c r="F288" i="29"/>
  <c r="F287" i="29"/>
  <c r="F286" i="29"/>
  <c r="F285" i="29"/>
  <c r="F284" i="29"/>
  <c r="G284" i="29"/>
  <c r="F283" i="29"/>
  <c r="G283" i="29"/>
  <c r="F282" i="29"/>
  <c r="F281" i="29"/>
  <c r="F280" i="29"/>
  <c r="F279" i="29"/>
  <c r="F278" i="29"/>
  <c r="F277" i="29"/>
  <c r="F276" i="29"/>
  <c r="G276" i="29"/>
  <c r="H276" i="29"/>
  <c r="H282" i="29"/>
  <c r="F275" i="29"/>
  <c r="F274" i="29"/>
  <c r="F273" i="29"/>
  <c r="F272" i="29"/>
  <c r="F271" i="29"/>
  <c r="F270" i="29"/>
  <c r="F269" i="29"/>
  <c r="F268" i="29"/>
  <c r="F267" i="29"/>
  <c r="G267" i="29"/>
  <c r="F266" i="29"/>
  <c r="F265" i="29"/>
  <c r="F264" i="29"/>
  <c r="F263" i="29"/>
  <c r="F262" i="29"/>
  <c r="F261" i="29"/>
  <c r="F260" i="29"/>
  <c r="F259" i="29"/>
  <c r="F258" i="29"/>
  <c r="F257" i="29"/>
  <c r="F253" i="29"/>
  <c r="F252" i="29"/>
  <c r="G252" i="29"/>
  <c r="H252" i="29"/>
  <c r="F251" i="29"/>
  <c r="F250" i="29"/>
  <c r="F249" i="29"/>
  <c r="F248" i="29"/>
  <c r="F247" i="29"/>
  <c r="F246" i="29"/>
  <c r="F245" i="29"/>
  <c r="G245" i="29"/>
  <c r="F244" i="29"/>
  <c r="F243" i="29"/>
  <c r="F242" i="29"/>
  <c r="F241" i="29"/>
  <c r="F240" i="29"/>
  <c r="F239" i="29"/>
  <c r="F238" i="29"/>
  <c r="F237" i="29"/>
  <c r="F236" i="29"/>
  <c r="F235" i="29"/>
  <c r="F234" i="29"/>
  <c r="F233" i="29"/>
  <c r="F232" i="29"/>
  <c r="G232" i="29"/>
  <c r="H232" i="29"/>
  <c r="F231" i="29"/>
  <c r="F230" i="29"/>
  <c r="C340" i="29"/>
  <c r="C334" i="29"/>
  <c r="C328" i="29"/>
  <c r="G329" i="29"/>
  <c r="C322" i="29"/>
  <c r="G321" i="29"/>
  <c r="H321" i="29"/>
  <c r="C316" i="29"/>
  <c r="C310" i="29"/>
  <c r="G310" i="29"/>
  <c r="C307" i="29"/>
  <c r="C301" i="29"/>
  <c r="G301" i="29"/>
  <c r="H301" i="29"/>
  <c r="H316" i="29"/>
  <c r="C295" i="29"/>
  <c r="C289" i="29"/>
  <c r="C283" i="29"/>
  <c r="C277" i="29"/>
  <c r="C271" i="29"/>
  <c r="G270" i="29"/>
  <c r="C265" i="29"/>
  <c r="C259" i="29"/>
  <c r="C256" i="29"/>
  <c r="C250" i="29"/>
  <c r="C244" i="29"/>
  <c r="G247" i="29"/>
  <c r="C238" i="29"/>
  <c r="G239" i="29"/>
  <c r="C232" i="29"/>
  <c r="F274" i="16"/>
  <c r="G274" i="16"/>
  <c r="F273" i="16"/>
  <c r="F304" i="16"/>
  <c r="G304" i="16"/>
  <c r="F303" i="16"/>
  <c r="F302" i="16"/>
  <c r="F301" i="16"/>
  <c r="F300" i="16"/>
  <c r="F299" i="16"/>
  <c r="F298" i="16"/>
  <c r="G298" i="16"/>
  <c r="F297" i="16"/>
  <c r="F296" i="16"/>
  <c r="F295" i="16"/>
  <c r="F294" i="16"/>
  <c r="F293" i="16"/>
  <c r="G293" i="16"/>
  <c r="F292" i="16"/>
  <c r="G292" i="16"/>
  <c r="F291" i="16"/>
  <c r="F290" i="16"/>
  <c r="F289" i="16"/>
  <c r="F288" i="16"/>
  <c r="F287" i="16"/>
  <c r="F286" i="16"/>
  <c r="F285" i="16"/>
  <c r="F284" i="16"/>
  <c r="G284" i="16"/>
  <c r="F283" i="16"/>
  <c r="F282" i="16"/>
  <c r="F281" i="16"/>
  <c r="F280" i="16"/>
  <c r="F279" i="16"/>
  <c r="F278" i="16"/>
  <c r="F277" i="16"/>
  <c r="G277" i="16"/>
  <c r="H277" i="16"/>
  <c r="F276" i="16"/>
  <c r="F275" i="16"/>
  <c r="F272" i="16"/>
  <c r="F271" i="16"/>
  <c r="F270" i="16"/>
  <c r="F269" i="16"/>
  <c r="G269" i="16"/>
  <c r="F268" i="16"/>
  <c r="F267" i="16"/>
  <c r="F266" i="16"/>
  <c r="F265" i="16"/>
  <c r="F264" i="16"/>
  <c r="F263" i="16"/>
  <c r="F262" i="16"/>
  <c r="F261" i="16"/>
  <c r="G261" i="16"/>
  <c r="F260" i="16"/>
  <c r="F259" i="16"/>
  <c r="F258" i="16"/>
  <c r="G258" i="16"/>
  <c r="F257" i="16"/>
  <c r="F253" i="16"/>
  <c r="F252" i="16"/>
  <c r="F251" i="16"/>
  <c r="F250" i="16"/>
  <c r="F249" i="16"/>
  <c r="F248" i="16"/>
  <c r="G248" i="16"/>
  <c r="H248" i="16"/>
  <c r="F247" i="16"/>
  <c r="F246" i="16"/>
  <c r="G246" i="16"/>
  <c r="F245" i="16"/>
  <c r="F244" i="16"/>
  <c r="F242" i="16"/>
  <c r="F243" i="16"/>
  <c r="F241" i="16"/>
  <c r="G241" i="16"/>
  <c r="F240" i="16"/>
  <c r="F239" i="16"/>
  <c r="F238" i="16"/>
  <c r="G238" i="16"/>
  <c r="F237" i="16"/>
  <c r="F236" i="16"/>
  <c r="G236" i="16"/>
  <c r="F235" i="16"/>
  <c r="F234" i="16"/>
  <c r="F233" i="16"/>
  <c r="G233" i="16"/>
  <c r="F232" i="16"/>
  <c r="F231" i="16"/>
  <c r="G231" i="16"/>
  <c r="F230" i="16"/>
  <c r="F229" i="16"/>
  <c r="F228" i="16"/>
  <c r="F227" i="16"/>
  <c r="G227" i="16"/>
  <c r="F226" i="16"/>
  <c r="F225" i="16"/>
  <c r="F224" i="16"/>
  <c r="F223" i="16"/>
  <c r="F222" i="16"/>
  <c r="F221" i="16"/>
  <c r="F220" i="16"/>
  <c r="G220" i="16"/>
  <c r="H220" i="16"/>
  <c r="F219" i="16"/>
  <c r="F218" i="16"/>
  <c r="F217" i="16"/>
  <c r="F216" i="16"/>
  <c r="F215" i="16"/>
  <c r="F214" i="16"/>
  <c r="F213" i="16"/>
  <c r="F212" i="16"/>
  <c r="F211" i="16"/>
  <c r="G211" i="16"/>
  <c r="F210" i="16"/>
  <c r="F209" i="16"/>
  <c r="F208" i="16"/>
  <c r="F206" i="16"/>
  <c r="F207" i="16"/>
  <c r="F202" i="16"/>
  <c r="G202" i="16"/>
  <c r="F201" i="16"/>
  <c r="F200" i="16"/>
  <c r="F199" i="16"/>
  <c r="G199" i="16"/>
  <c r="F198" i="16"/>
  <c r="F197" i="16"/>
  <c r="F196" i="16"/>
  <c r="G196" i="16"/>
  <c r="F195" i="16"/>
  <c r="F194" i="16"/>
  <c r="F193" i="16"/>
  <c r="F192" i="16"/>
  <c r="F191" i="16"/>
  <c r="C301" i="16"/>
  <c r="C295" i="16"/>
  <c r="C250" i="16"/>
  <c r="G253" i="16"/>
  <c r="H253" i="16"/>
  <c r="C244" i="16"/>
  <c r="G245" i="16"/>
  <c r="C199" i="16"/>
  <c r="C193" i="16"/>
  <c r="C232" i="16"/>
  <c r="C289" i="16"/>
  <c r="C283" i="16"/>
  <c r="G286" i="16"/>
  <c r="C277" i="16"/>
  <c r="G278" i="16"/>
  <c r="H278" i="16"/>
  <c r="C271" i="16"/>
  <c r="G272" i="16"/>
  <c r="C265" i="16"/>
  <c r="G265" i="16"/>
  <c r="C259" i="16"/>
  <c r="C256" i="16"/>
  <c r="C238" i="16"/>
  <c r="C226" i="16"/>
  <c r="C220" i="16"/>
  <c r="C214" i="16"/>
  <c r="C208" i="16"/>
  <c r="C205" i="16"/>
  <c r="I277" i="32"/>
  <c r="J277" i="32" s="1"/>
  <c r="K277" i="32" s="1"/>
  <c r="I276" i="32"/>
  <c r="I275" i="32"/>
  <c r="I274" i="32"/>
  <c r="I273" i="32"/>
  <c r="I272" i="32"/>
  <c r="I271" i="32"/>
  <c r="I270" i="32"/>
  <c r="I269" i="32"/>
  <c r="J269" i="32" s="1"/>
  <c r="K269" i="32" s="1"/>
  <c r="I268" i="32"/>
  <c r="I267" i="32"/>
  <c r="I266" i="32"/>
  <c r="I265" i="32"/>
  <c r="I264" i="32"/>
  <c r="I263" i="32"/>
  <c r="I262" i="32"/>
  <c r="I261" i="32"/>
  <c r="J261" i="32" s="1"/>
  <c r="K261" i="32" s="1"/>
  <c r="I260" i="32"/>
  <c r="I259" i="32"/>
  <c r="I258" i="32"/>
  <c r="I257" i="32"/>
  <c r="I254" i="32"/>
  <c r="I253" i="32"/>
  <c r="I252" i="32"/>
  <c r="I251" i="32"/>
  <c r="J251" i="32" s="1"/>
  <c r="K251" i="32" s="1"/>
  <c r="I250" i="32"/>
  <c r="I249" i="32"/>
  <c r="I248" i="32"/>
  <c r="I247" i="32"/>
  <c r="I246" i="32"/>
  <c r="I245" i="32"/>
  <c r="I244" i="32"/>
  <c r="I243" i="32"/>
  <c r="J243" i="32" s="1"/>
  <c r="K243" i="32" s="1"/>
  <c r="I242" i="32"/>
  <c r="I241" i="32"/>
  <c r="I240" i="32"/>
  <c r="I239" i="32"/>
  <c r="I238" i="32"/>
  <c r="I237" i="32"/>
  <c r="J237" i="32" s="1"/>
  <c r="K237" i="32" s="1"/>
  <c r="I236" i="32"/>
  <c r="I235" i="32"/>
  <c r="I234" i="32"/>
  <c r="I233" i="32"/>
  <c r="I232" i="32"/>
  <c r="I231" i="32"/>
  <c r="I230" i="32"/>
  <c r="I229" i="32"/>
  <c r="J229" i="32" s="1"/>
  <c r="K229" i="32" s="1"/>
  <c r="I228" i="32"/>
  <c r="I227" i="32"/>
  <c r="I226" i="32"/>
  <c r="I225" i="32"/>
  <c r="I224" i="32"/>
  <c r="I223" i="32"/>
  <c r="I222" i="32"/>
  <c r="I221" i="32"/>
  <c r="J221" i="32" s="1"/>
  <c r="K221" i="32" s="1"/>
  <c r="I220" i="32"/>
  <c r="E271" i="32"/>
  <c r="F271" i="32"/>
  <c r="D271" i="32"/>
  <c r="C271" i="32"/>
  <c r="E264" i="32"/>
  <c r="F264" i="32"/>
  <c r="D264" i="32"/>
  <c r="C264" i="32"/>
  <c r="J265" i="32"/>
  <c r="K265" i="32"/>
  <c r="E257" i="32"/>
  <c r="F257" i="32"/>
  <c r="D257" i="32"/>
  <c r="C257" i="32"/>
  <c r="J257" i="32"/>
  <c r="K257" i="32" s="1"/>
  <c r="C256" i="32"/>
  <c r="F248" i="32"/>
  <c r="E248" i="32"/>
  <c r="D248" i="32"/>
  <c r="C248" i="32"/>
  <c r="E241" i="32"/>
  <c r="F241" i="32"/>
  <c r="D241" i="32"/>
  <c r="C241" i="32"/>
  <c r="J247" i="32"/>
  <c r="K247" i="32"/>
  <c r="E234" i="32"/>
  <c r="F234" i="32"/>
  <c r="D234" i="32"/>
  <c r="C234" i="32"/>
  <c r="J239" i="32"/>
  <c r="E227" i="32"/>
  <c r="F227" i="32"/>
  <c r="D227" i="32"/>
  <c r="C227" i="32"/>
  <c r="J232" i="32"/>
  <c r="K232" i="32" s="1"/>
  <c r="E220" i="32"/>
  <c r="F220" i="32"/>
  <c r="D220" i="32"/>
  <c r="C220" i="32"/>
  <c r="J223" i="32"/>
  <c r="K223" i="32" s="1"/>
  <c r="I219" i="32"/>
  <c r="I218" i="32"/>
  <c r="I217" i="32"/>
  <c r="I216" i="32"/>
  <c r="I215" i="32"/>
  <c r="I214" i="32"/>
  <c r="I213" i="32"/>
  <c r="J213" i="32" s="1"/>
  <c r="K213" i="32" s="1"/>
  <c r="I212" i="32"/>
  <c r="I211" i="32"/>
  <c r="I210" i="32"/>
  <c r="I209" i="32"/>
  <c r="I208" i="32"/>
  <c r="I207" i="32"/>
  <c r="I206" i="32"/>
  <c r="I203" i="32"/>
  <c r="J203" i="32" s="1"/>
  <c r="K203" i="32" s="1"/>
  <c r="I202" i="32"/>
  <c r="I201" i="32"/>
  <c r="I200" i="32"/>
  <c r="I199" i="32"/>
  <c r="I198" i="32"/>
  <c r="I197" i="32"/>
  <c r="I196" i="32"/>
  <c r="I195" i="32"/>
  <c r="J195" i="32" s="1"/>
  <c r="K195" i="32" s="1"/>
  <c r="I194" i="32"/>
  <c r="I193" i="32"/>
  <c r="I192" i="32"/>
  <c r="I191" i="32"/>
  <c r="I190" i="32"/>
  <c r="I189" i="32"/>
  <c r="I188" i="32"/>
  <c r="I187" i="32"/>
  <c r="J187" i="32" s="1"/>
  <c r="K187" i="32" s="1"/>
  <c r="I186" i="32"/>
  <c r="I185" i="32"/>
  <c r="I184" i="32"/>
  <c r="I183" i="32"/>
  <c r="I182" i="32"/>
  <c r="I181" i="32"/>
  <c r="I180" i="32"/>
  <c r="I179" i="32"/>
  <c r="J179" i="32" s="1"/>
  <c r="K179" i="32" s="1"/>
  <c r="I178" i="32"/>
  <c r="I177" i="32"/>
  <c r="I176" i="32"/>
  <c r="J176" i="32" s="1"/>
  <c r="K176" i="32" s="1"/>
  <c r="I175" i="32"/>
  <c r="I174" i="32"/>
  <c r="I173" i="32"/>
  <c r="I172" i="32"/>
  <c r="J172" i="32" s="1"/>
  <c r="K172" i="32" s="1"/>
  <c r="I171" i="32"/>
  <c r="I170" i="32"/>
  <c r="I169" i="32"/>
  <c r="I168" i="32"/>
  <c r="I167" i="32"/>
  <c r="I166" i="32"/>
  <c r="I165" i="32"/>
  <c r="I164" i="32"/>
  <c r="J164" i="32" s="1"/>
  <c r="K164" i="32" s="1"/>
  <c r="I163" i="32"/>
  <c r="I162" i="32"/>
  <c r="I161" i="32"/>
  <c r="I160" i="32"/>
  <c r="I159" i="32"/>
  <c r="I158" i="32"/>
  <c r="I157" i="32"/>
  <c r="I156" i="32"/>
  <c r="J156" i="32" s="1"/>
  <c r="K156" i="32" s="1"/>
  <c r="I155" i="32"/>
  <c r="I152" i="32"/>
  <c r="I151" i="32"/>
  <c r="I150" i="32"/>
  <c r="I149" i="32"/>
  <c r="I148" i="32"/>
  <c r="I147" i="32"/>
  <c r="I146" i="32"/>
  <c r="J146" i="32" s="1"/>
  <c r="K146" i="32" s="1"/>
  <c r="I145" i="32"/>
  <c r="I144" i="32"/>
  <c r="I143" i="32"/>
  <c r="I142" i="32"/>
  <c r="I141" i="32"/>
  <c r="I140" i="32"/>
  <c r="I139" i="32"/>
  <c r="I138" i="32"/>
  <c r="J138" i="32" s="1"/>
  <c r="K138" i="32" s="1"/>
  <c r="I137" i="32"/>
  <c r="I136" i="32"/>
  <c r="I135" i="32"/>
  <c r="I134" i="32"/>
  <c r="I133" i="32"/>
  <c r="I132" i="32"/>
  <c r="I131" i="32"/>
  <c r="I130" i="32"/>
  <c r="J130" i="32" s="1"/>
  <c r="K130" i="32" s="1"/>
  <c r="I129" i="32"/>
  <c r="I128" i="32"/>
  <c r="I127" i="32"/>
  <c r="I126" i="32"/>
  <c r="I125" i="32"/>
  <c r="I124" i="32"/>
  <c r="I123" i="32"/>
  <c r="I122" i="32"/>
  <c r="J122" i="32" s="1"/>
  <c r="K122" i="32" s="1"/>
  <c r="I121" i="32"/>
  <c r="I120" i="32"/>
  <c r="I119" i="32"/>
  <c r="I118" i="32"/>
  <c r="I117" i="32"/>
  <c r="I116" i="32"/>
  <c r="I115" i="32"/>
  <c r="I114" i="32"/>
  <c r="J114" i="32" s="1"/>
  <c r="K114" i="32" s="1"/>
  <c r="I113" i="32"/>
  <c r="I112" i="32"/>
  <c r="I111" i="32"/>
  <c r="I110" i="32"/>
  <c r="I109" i="32"/>
  <c r="I108" i="32"/>
  <c r="I107" i="32"/>
  <c r="I106" i="32"/>
  <c r="J106" i="32" s="1"/>
  <c r="K106" i="32" s="1"/>
  <c r="I105" i="32"/>
  <c r="I104" i="32"/>
  <c r="I101" i="32"/>
  <c r="I100" i="32"/>
  <c r="J100" i="32"/>
  <c r="I99" i="32"/>
  <c r="I98" i="32"/>
  <c r="I97" i="32"/>
  <c r="J97" i="32" s="1"/>
  <c r="K97" i="32" s="1"/>
  <c r="I96" i="32"/>
  <c r="I95" i="32"/>
  <c r="I94" i="32"/>
  <c r="I93" i="32"/>
  <c r="I92" i="32"/>
  <c r="I91" i="32"/>
  <c r="I90" i="32"/>
  <c r="I89" i="32"/>
  <c r="J89" i="32" s="1"/>
  <c r="K89" i="32" s="1"/>
  <c r="I88" i="32"/>
  <c r="J88" i="32" s="1"/>
  <c r="K88" i="32" s="1"/>
  <c r="I87" i="32"/>
  <c r="I86" i="32"/>
  <c r="I85" i="32"/>
  <c r="I84" i="32"/>
  <c r="I83" i="32"/>
  <c r="J83" i="32" s="1"/>
  <c r="K83" i="32" s="1"/>
  <c r="I82" i="32"/>
  <c r="I81" i="32"/>
  <c r="I80" i="32"/>
  <c r="I79" i="32"/>
  <c r="I78" i="32"/>
  <c r="I77" i="32"/>
  <c r="I76" i="32"/>
  <c r="I75" i="32"/>
  <c r="J75" i="32" s="1"/>
  <c r="K75" i="32" s="1"/>
  <c r="I74" i="32"/>
  <c r="I73" i="32"/>
  <c r="I72" i="32"/>
  <c r="J72" i="32"/>
  <c r="K72" i="32" s="1"/>
  <c r="I71" i="32"/>
  <c r="I70" i="32"/>
  <c r="I69" i="32"/>
  <c r="J69" i="32" s="1"/>
  <c r="K69" i="32" s="1"/>
  <c r="I68" i="32"/>
  <c r="I67" i="32"/>
  <c r="I66" i="32"/>
  <c r="I65" i="32"/>
  <c r="I64" i="32"/>
  <c r="I63" i="32"/>
  <c r="I62" i="32"/>
  <c r="I61" i="32"/>
  <c r="J61" i="32" s="1"/>
  <c r="K61" i="32" s="1"/>
  <c r="I60" i="32"/>
  <c r="I59" i="32"/>
  <c r="I58" i="32"/>
  <c r="I57" i="32"/>
  <c r="I56" i="32"/>
  <c r="I55" i="32"/>
  <c r="I54" i="32"/>
  <c r="I53" i="32"/>
  <c r="J53" i="32" s="1"/>
  <c r="K53" i="32" s="1"/>
  <c r="I50" i="32"/>
  <c r="I49" i="32"/>
  <c r="I48" i="32"/>
  <c r="I47" i="32"/>
  <c r="I46" i="32"/>
  <c r="I45" i="32"/>
  <c r="I44" i="32"/>
  <c r="I43" i="32"/>
  <c r="J43" i="32" s="1"/>
  <c r="K43" i="32" s="1"/>
  <c r="I42" i="32"/>
  <c r="I41" i="32"/>
  <c r="I40" i="32"/>
  <c r="I39" i="32"/>
  <c r="I38" i="32"/>
  <c r="I37" i="32"/>
  <c r="I36" i="32"/>
  <c r="I35" i="32"/>
  <c r="J35" i="32" s="1"/>
  <c r="K35" i="32" s="1"/>
  <c r="I34" i="32"/>
  <c r="I33" i="32"/>
  <c r="I32" i="32"/>
  <c r="I31" i="32"/>
  <c r="I30" i="32"/>
  <c r="I29" i="32"/>
  <c r="I28" i="32"/>
  <c r="I27" i="32"/>
  <c r="J27" i="32" s="1"/>
  <c r="K27" i="32" s="1"/>
  <c r="I26" i="32"/>
  <c r="I25" i="32"/>
  <c r="I24" i="32"/>
  <c r="I23" i="32"/>
  <c r="I22" i="32"/>
  <c r="I21" i="32"/>
  <c r="I20" i="32"/>
  <c r="I19" i="32"/>
  <c r="I18" i="32"/>
  <c r="I17" i="32"/>
  <c r="I16" i="32"/>
  <c r="I15" i="32"/>
  <c r="I14" i="32"/>
  <c r="I13" i="32"/>
  <c r="I12" i="32"/>
  <c r="I11" i="32"/>
  <c r="J11" i="32" s="1"/>
  <c r="K11" i="32" s="1"/>
  <c r="I10" i="32"/>
  <c r="I9" i="32"/>
  <c r="I8" i="32"/>
  <c r="I7" i="32"/>
  <c r="I6" i="32"/>
  <c r="I5" i="32"/>
  <c r="I4" i="32"/>
  <c r="I3" i="32"/>
  <c r="J3" i="32" s="1"/>
  <c r="K3" i="32" s="1"/>
  <c r="I2" i="32"/>
  <c r="J2" i="32" s="1"/>
  <c r="K2" i="32" s="1"/>
  <c r="E213" i="32"/>
  <c r="F213" i="32"/>
  <c r="D213" i="32"/>
  <c r="C213" i="32"/>
  <c r="J214" i="32"/>
  <c r="E206" i="32"/>
  <c r="F206" i="32"/>
  <c r="J212" i="32"/>
  <c r="K212" i="32" s="1"/>
  <c r="D206" i="32"/>
  <c r="C206" i="32"/>
  <c r="J206" i="32"/>
  <c r="K206" i="32"/>
  <c r="C205" i="32"/>
  <c r="E197" i="32"/>
  <c r="F197" i="32"/>
  <c r="D197" i="32"/>
  <c r="C197" i="32"/>
  <c r="E190" i="32"/>
  <c r="F190" i="32"/>
  <c r="D190" i="32"/>
  <c r="C190" i="32"/>
  <c r="E183" i="32"/>
  <c r="F183" i="32"/>
  <c r="D183" i="32"/>
  <c r="C183" i="32"/>
  <c r="E176" i="32"/>
  <c r="F176" i="32"/>
  <c r="D176" i="32"/>
  <c r="C176" i="32"/>
  <c r="J180" i="32"/>
  <c r="E169" i="32"/>
  <c r="F169" i="32"/>
  <c r="D169" i="32"/>
  <c r="C169" i="32"/>
  <c r="F162" i="32"/>
  <c r="E162" i="32"/>
  <c r="D162" i="32"/>
  <c r="C162" i="32"/>
  <c r="E155" i="32"/>
  <c r="F155" i="32"/>
  <c r="D155" i="32"/>
  <c r="C155" i="32"/>
  <c r="C154" i="32"/>
  <c r="E146" i="32"/>
  <c r="F146" i="32"/>
  <c r="D146" i="32"/>
  <c r="C146" i="32"/>
  <c r="E139" i="32"/>
  <c r="F139" i="32"/>
  <c r="D139" i="32"/>
  <c r="C139" i="32"/>
  <c r="E132" i="32"/>
  <c r="F132" i="32"/>
  <c r="D132" i="32"/>
  <c r="C132" i="32"/>
  <c r="E125" i="32"/>
  <c r="F125" i="32"/>
  <c r="D125" i="32"/>
  <c r="C125" i="32"/>
  <c r="J127" i="32"/>
  <c r="K127" i="32" s="1"/>
  <c r="E118" i="32"/>
  <c r="F118" i="32"/>
  <c r="D118" i="32"/>
  <c r="C118" i="32"/>
  <c r="E111" i="32"/>
  <c r="F111" i="32"/>
  <c r="J116" i="32"/>
  <c r="K116" i="32" s="1"/>
  <c r="D111" i="32"/>
  <c r="C111" i="32"/>
  <c r="E104" i="32"/>
  <c r="F104" i="32"/>
  <c r="D104" i="32"/>
  <c r="C104" i="32"/>
  <c r="C103" i="32"/>
  <c r="F95" i="32"/>
  <c r="E95" i="32"/>
  <c r="D95" i="32"/>
  <c r="C95" i="32"/>
  <c r="J101" i="32"/>
  <c r="K101" i="32" s="1"/>
  <c r="F88" i="32"/>
  <c r="E88" i="32"/>
  <c r="D88" i="32"/>
  <c r="C88" i="32"/>
  <c r="E81" i="32"/>
  <c r="F81" i="32"/>
  <c r="D81" i="32"/>
  <c r="C81" i="32"/>
  <c r="J84" i="32"/>
  <c r="K84" i="32"/>
  <c r="E74" i="32"/>
  <c r="F74" i="32"/>
  <c r="D74" i="32"/>
  <c r="C74" i="32"/>
  <c r="F67" i="32"/>
  <c r="E67" i="32"/>
  <c r="D67" i="32"/>
  <c r="C67" i="32"/>
  <c r="J68" i="32"/>
  <c r="F60" i="32"/>
  <c r="E60" i="32"/>
  <c r="D60" i="32"/>
  <c r="C60" i="32"/>
  <c r="E53" i="32"/>
  <c r="F53" i="32"/>
  <c r="D53" i="32"/>
  <c r="C53" i="32"/>
  <c r="C52" i="32"/>
  <c r="E44" i="32"/>
  <c r="F44" i="32"/>
  <c r="D44" i="32"/>
  <c r="C44" i="32"/>
  <c r="E37" i="32"/>
  <c r="F37" i="32"/>
  <c r="D37" i="32"/>
  <c r="C37" i="32"/>
  <c r="J38" i="32"/>
  <c r="E30" i="32"/>
  <c r="F30" i="32"/>
  <c r="D30" i="32"/>
  <c r="C30" i="32"/>
  <c r="E23" i="32"/>
  <c r="F23" i="32"/>
  <c r="D23" i="32"/>
  <c r="C23" i="32"/>
  <c r="J26" i="32"/>
  <c r="K26" i="32"/>
  <c r="E16" i="32"/>
  <c r="F16" i="32"/>
  <c r="D16" i="32"/>
  <c r="C16" i="32"/>
  <c r="E9" i="32"/>
  <c r="F9" i="32"/>
  <c r="D9" i="32"/>
  <c r="C9" i="32"/>
  <c r="J10" i="32"/>
  <c r="K10" i="32"/>
  <c r="E2" i="32"/>
  <c r="F2" i="32"/>
  <c r="D2" i="32"/>
  <c r="C2" i="32"/>
  <c r="J6" i="32"/>
  <c r="C1" i="32"/>
  <c r="I219" i="31"/>
  <c r="I218" i="31"/>
  <c r="I217" i="31"/>
  <c r="I216" i="31"/>
  <c r="I215" i="31"/>
  <c r="I214" i="31"/>
  <c r="J214" i="31"/>
  <c r="K214" i="31"/>
  <c r="I213" i="31"/>
  <c r="I212" i="31"/>
  <c r="I211" i="31"/>
  <c r="I210" i="31"/>
  <c r="I209" i="31"/>
  <c r="I208" i="31"/>
  <c r="I207" i="31"/>
  <c r="I206" i="31"/>
  <c r="J206" i="31"/>
  <c r="K206" i="31"/>
  <c r="I203" i="31"/>
  <c r="I202" i="31"/>
  <c r="I201" i="31"/>
  <c r="I200" i="31"/>
  <c r="I199" i="31"/>
  <c r="I198" i="31"/>
  <c r="I197" i="31"/>
  <c r="I196" i="31"/>
  <c r="J196" i="31"/>
  <c r="K196" i="31"/>
  <c r="I195" i="31"/>
  <c r="I194" i="31"/>
  <c r="I193" i="31"/>
  <c r="I192" i="31"/>
  <c r="I191" i="31"/>
  <c r="I190" i="31"/>
  <c r="I189" i="31"/>
  <c r="I188" i="31"/>
  <c r="J188" i="31"/>
  <c r="K188" i="31"/>
  <c r="I187" i="31"/>
  <c r="I186" i="31"/>
  <c r="I185" i="31"/>
  <c r="J185" i="31"/>
  <c r="K185" i="31"/>
  <c r="I184" i="31"/>
  <c r="I183" i="31"/>
  <c r="I182" i="31"/>
  <c r="I181" i="31"/>
  <c r="I180" i="31"/>
  <c r="I179" i="31"/>
  <c r="I178" i="31"/>
  <c r="I177" i="31"/>
  <c r="I176" i="31"/>
  <c r="I175" i="31"/>
  <c r="I174" i="31"/>
  <c r="I173" i="31"/>
  <c r="I172" i="31"/>
  <c r="I171" i="31"/>
  <c r="I170" i="31"/>
  <c r="J170" i="31"/>
  <c r="K170" i="31"/>
  <c r="I169" i="31"/>
  <c r="I168" i="31"/>
  <c r="J168" i="31"/>
  <c r="K168" i="31"/>
  <c r="I167" i="31"/>
  <c r="I166" i="31"/>
  <c r="I165" i="31"/>
  <c r="I164" i="31"/>
  <c r="I163" i="31"/>
  <c r="I162" i="31"/>
  <c r="J162" i="31"/>
  <c r="K162" i="31"/>
  <c r="I161" i="31"/>
  <c r="J161" i="31"/>
  <c r="K161" i="31"/>
  <c r="I160" i="31"/>
  <c r="I159" i="31"/>
  <c r="I158" i="31"/>
  <c r="I157" i="31"/>
  <c r="I156" i="31"/>
  <c r="I155" i="31"/>
  <c r="I152" i="31"/>
  <c r="I151" i="31"/>
  <c r="I150" i="31"/>
  <c r="I149" i="31"/>
  <c r="I148" i="31"/>
  <c r="I147" i="31"/>
  <c r="I146" i="31"/>
  <c r="I145" i="31"/>
  <c r="I144" i="31"/>
  <c r="J144" i="31"/>
  <c r="K144" i="31"/>
  <c r="I143" i="31"/>
  <c r="I142" i="31"/>
  <c r="I141" i="31"/>
  <c r="I140" i="31"/>
  <c r="I139" i="31"/>
  <c r="I138" i="31"/>
  <c r="I137" i="31"/>
  <c r="I136" i="31"/>
  <c r="J136" i="31"/>
  <c r="K136" i="31"/>
  <c r="I135" i="31"/>
  <c r="I134" i="31"/>
  <c r="I133" i="31"/>
  <c r="I132" i="31"/>
  <c r="I131" i="31"/>
  <c r="I130" i="31"/>
  <c r="I129" i="31"/>
  <c r="I128" i="31"/>
  <c r="J128" i="31"/>
  <c r="K128" i="31"/>
  <c r="I127" i="31"/>
  <c r="I126" i="31"/>
  <c r="I125" i="31"/>
  <c r="I124" i="31"/>
  <c r="I123" i="31"/>
  <c r="I122" i="31"/>
  <c r="I121" i="31"/>
  <c r="I120" i="31"/>
  <c r="J120" i="31"/>
  <c r="K120" i="31"/>
  <c r="I119" i="31"/>
  <c r="I118" i="31"/>
  <c r="I117" i="31"/>
  <c r="I116" i="31"/>
  <c r="I115" i="31"/>
  <c r="I114" i="31"/>
  <c r="I113" i="31"/>
  <c r="J113" i="31"/>
  <c r="K113" i="31"/>
  <c r="I112" i="31"/>
  <c r="I111" i="31"/>
  <c r="I110" i="31"/>
  <c r="I109" i="31"/>
  <c r="I108" i="31"/>
  <c r="I107" i="31"/>
  <c r="I106" i="31"/>
  <c r="J106" i="31"/>
  <c r="K106" i="31"/>
  <c r="I105" i="31"/>
  <c r="I104" i="31"/>
  <c r="I101" i="31"/>
  <c r="I100" i="31"/>
  <c r="I99" i="31"/>
  <c r="I98" i="31"/>
  <c r="I97" i="31"/>
  <c r="I96" i="31"/>
  <c r="J96" i="31"/>
  <c r="K96" i="31"/>
  <c r="I95" i="31"/>
  <c r="I94" i="31"/>
  <c r="I93" i="31"/>
  <c r="I92" i="31"/>
  <c r="I91" i="31"/>
  <c r="I90" i="31"/>
  <c r="I89" i="31"/>
  <c r="I88" i="31"/>
  <c r="J88" i="31"/>
  <c r="K88" i="31"/>
  <c r="I87" i="31"/>
  <c r="I86" i="31"/>
  <c r="J86" i="31"/>
  <c r="I85" i="31"/>
  <c r="I84" i="31"/>
  <c r="I83" i="31"/>
  <c r="I82" i="31"/>
  <c r="I81" i="31"/>
  <c r="J81" i="31"/>
  <c r="K81" i="31"/>
  <c r="I80" i="31"/>
  <c r="I79" i="31"/>
  <c r="I78" i="31"/>
  <c r="I77" i="31"/>
  <c r="I76" i="31"/>
  <c r="J76" i="31"/>
  <c r="K76" i="31"/>
  <c r="I75" i="31"/>
  <c r="I74" i="31"/>
  <c r="J74" i="31"/>
  <c r="K74" i="31"/>
  <c r="I73" i="31"/>
  <c r="I72" i="31"/>
  <c r="I71" i="31"/>
  <c r="I70" i="31"/>
  <c r="J70" i="31"/>
  <c r="K70" i="31"/>
  <c r="I69" i="31"/>
  <c r="I68" i="31"/>
  <c r="I67" i="31"/>
  <c r="J67" i="31"/>
  <c r="K67" i="31"/>
  <c r="I66" i="31"/>
  <c r="I65" i="31"/>
  <c r="I64" i="31"/>
  <c r="J64" i="31"/>
  <c r="K64" i="31"/>
  <c r="I63" i="31"/>
  <c r="I62" i="31"/>
  <c r="I61" i="31"/>
  <c r="I60" i="31"/>
  <c r="I59" i="31"/>
  <c r="I58" i="31"/>
  <c r="I57" i="31"/>
  <c r="I56" i="31"/>
  <c r="J56" i="31"/>
  <c r="K56" i="31"/>
  <c r="I55" i="31"/>
  <c r="I54" i="31"/>
  <c r="I53" i="31"/>
  <c r="I50" i="31"/>
  <c r="J50" i="31"/>
  <c r="K50" i="31"/>
  <c r="I49" i="31"/>
  <c r="I48" i="31"/>
  <c r="J48" i="31"/>
  <c r="K48" i="31"/>
  <c r="I47" i="31"/>
  <c r="I46" i="31"/>
  <c r="I45" i="31"/>
  <c r="I44" i="31"/>
  <c r="I43" i="31"/>
  <c r="I42" i="31"/>
  <c r="J42" i="31"/>
  <c r="K42" i="31"/>
  <c r="I41" i="31"/>
  <c r="J41" i="31"/>
  <c r="K41" i="31"/>
  <c r="I40" i="31"/>
  <c r="I39" i="31"/>
  <c r="I38" i="31"/>
  <c r="I37" i="31"/>
  <c r="I36" i="31"/>
  <c r="I35" i="31"/>
  <c r="J35" i="31"/>
  <c r="K35" i="31"/>
  <c r="I34" i="31"/>
  <c r="I33" i="31"/>
  <c r="I32" i="31"/>
  <c r="I31" i="31"/>
  <c r="I30" i="31"/>
  <c r="I29" i="31"/>
  <c r="I28" i="31"/>
  <c r="I27" i="31"/>
  <c r="J27" i="31"/>
  <c r="K27" i="31"/>
  <c r="I26" i="31"/>
  <c r="I25" i="31"/>
  <c r="I24" i="31"/>
  <c r="I23" i="31"/>
  <c r="I22" i="31"/>
  <c r="I21" i="31"/>
  <c r="I20" i="31"/>
  <c r="J20" i="31"/>
  <c r="K20" i="31"/>
  <c r="I19" i="31"/>
  <c r="J19" i="31"/>
  <c r="K19" i="31"/>
  <c r="I18" i="31"/>
  <c r="I17" i="31"/>
  <c r="I16" i="31"/>
  <c r="I15" i="31"/>
  <c r="I14" i="31"/>
  <c r="J14" i="31"/>
  <c r="K14" i="31"/>
  <c r="I13" i="31"/>
  <c r="I12" i="31"/>
  <c r="I11" i="31"/>
  <c r="I10" i="31"/>
  <c r="I9" i="31"/>
  <c r="I8" i="31"/>
  <c r="I7" i="31"/>
  <c r="I6" i="31"/>
  <c r="J6" i="31"/>
  <c r="K6" i="31"/>
  <c r="I5" i="31"/>
  <c r="I4" i="31"/>
  <c r="I3" i="31"/>
  <c r="I2" i="31"/>
  <c r="I219" i="30"/>
  <c r="I218" i="30"/>
  <c r="I217" i="30"/>
  <c r="I216" i="30"/>
  <c r="I215" i="30"/>
  <c r="J215" i="30" s="1"/>
  <c r="K215" i="30" s="1"/>
  <c r="I214" i="30"/>
  <c r="I213" i="30"/>
  <c r="I212" i="30"/>
  <c r="I211" i="30"/>
  <c r="I210" i="30"/>
  <c r="I209" i="30"/>
  <c r="J209" i="30" s="1"/>
  <c r="K209" i="30" s="1"/>
  <c r="I208" i="30"/>
  <c r="J208" i="30"/>
  <c r="K208" i="30" s="1"/>
  <c r="I207" i="30"/>
  <c r="I206" i="30"/>
  <c r="I203" i="30"/>
  <c r="I202" i="30"/>
  <c r="I201" i="30"/>
  <c r="I200" i="30"/>
  <c r="I199" i="30"/>
  <c r="J199" i="30" s="1"/>
  <c r="K199" i="30" s="1"/>
  <c r="I198" i="30"/>
  <c r="J198" i="30" s="1"/>
  <c r="K198" i="30" s="1"/>
  <c r="I197" i="30"/>
  <c r="I196" i="30"/>
  <c r="I195" i="30"/>
  <c r="I194" i="30"/>
  <c r="I193" i="30"/>
  <c r="J193" i="30" s="1"/>
  <c r="K193" i="30" s="1"/>
  <c r="I192" i="30"/>
  <c r="I191" i="30"/>
  <c r="I190" i="30"/>
  <c r="J190" i="30"/>
  <c r="K190" i="30"/>
  <c r="I189" i="30"/>
  <c r="I188" i="30"/>
  <c r="I187" i="30"/>
  <c r="J187" i="30" s="1"/>
  <c r="K187" i="30" s="1"/>
  <c r="I186" i="30"/>
  <c r="I185" i="30"/>
  <c r="I184" i="30"/>
  <c r="I183" i="30"/>
  <c r="I182" i="30"/>
  <c r="I181" i="30"/>
  <c r="I180" i="30"/>
  <c r="I179" i="30"/>
  <c r="J179" i="30" s="1"/>
  <c r="K179" i="30" s="1"/>
  <c r="I178" i="30"/>
  <c r="J178" i="30" s="1"/>
  <c r="K178" i="30" s="1"/>
  <c r="I177" i="30"/>
  <c r="I176" i="30"/>
  <c r="I175" i="30"/>
  <c r="I174" i="30"/>
  <c r="I173" i="30"/>
  <c r="I172" i="30"/>
  <c r="I171" i="30"/>
  <c r="I170" i="30"/>
  <c r="I169" i="30"/>
  <c r="I168" i="30"/>
  <c r="I167" i="30"/>
  <c r="I166" i="30"/>
  <c r="I165" i="30"/>
  <c r="I164" i="30"/>
  <c r="J164" i="30" s="1"/>
  <c r="K164" i="30" s="1"/>
  <c r="I163" i="30"/>
  <c r="I162" i="30"/>
  <c r="I161" i="30"/>
  <c r="I160" i="30"/>
  <c r="I159" i="30"/>
  <c r="I158" i="30"/>
  <c r="I157" i="30"/>
  <c r="I156" i="30"/>
  <c r="I155" i="30"/>
  <c r="I152" i="30"/>
  <c r="J152" i="30" s="1"/>
  <c r="K152" i="30" s="1"/>
  <c r="I151" i="30"/>
  <c r="I150" i="30"/>
  <c r="I149" i="30"/>
  <c r="I148" i="30"/>
  <c r="J148" i="30" s="1"/>
  <c r="K148" i="30" s="1"/>
  <c r="I147" i="30"/>
  <c r="I146" i="30"/>
  <c r="I145" i="30"/>
  <c r="I144" i="30"/>
  <c r="I143" i="30"/>
  <c r="I142" i="30"/>
  <c r="I141" i="30"/>
  <c r="I140" i="30"/>
  <c r="J140" i="30" s="1"/>
  <c r="K140" i="30" s="1"/>
  <c r="I139" i="30"/>
  <c r="I138" i="30"/>
  <c r="I137" i="30"/>
  <c r="I136" i="30"/>
  <c r="I135" i="30"/>
  <c r="I134" i="30"/>
  <c r="I133" i="30"/>
  <c r="I132" i="30"/>
  <c r="J132" i="30" s="1"/>
  <c r="K132" i="30" s="1"/>
  <c r="I131" i="30"/>
  <c r="I130" i="30"/>
  <c r="I129" i="30"/>
  <c r="I128" i="30"/>
  <c r="I127" i="30"/>
  <c r="I126" i="30"/>
  <c r="I125" i="30"/>
  <c r="I124" i="30"/>
  <c r="J124" i="30" s="1"/>
  <c r="K124" i="30" s="1"/>
  <c r="I123" i="30"/>
  <c r="J123" i="30" s="1"/>
  <c r="K123" i="30" s="1"/>
  <c r="I122" i="30"/>
  <c r="I121" i="30"/>
  <c r="J121" i="30" s="1"/>
  <c r="K121" i="30" s="1"/>
  <c r="I120" i="30"/>
  <c r="J120" i="30" s="1"/>
  <c r="K120" i="30" s="1"/>
  <c r="I119" i="30"/>
  <c r="I118" i="30"/>
  <c r="I117" i="30"/>
  <c r="I116" i="30"/>
  <c r="J116" i="30"/>
  <c r="K116" i="30" s="1"/>
  <c r="I115" i="30"/>
  <c r="I114" i="30"/>
  <c r="J114" i="30" s="1"/>
  <c r="K114" i="30" s="1"/>
  <c r="I113" i="30"/>
  <c r="I112" i="30"/>
  <c r="I111" i="30"/>
  <c r="I110" i="30"/>
  <c r="I109" i="30"/>
  <c r="I108" i="30"/>
  <c r="I107" i="30"/>
  <c r="I106" i="30"/>
  <c r="I105" i="30"/>
  <c r="J105" i="30" s="1"/>
  <c r="K105" i="30" s="1"/>
  <c r="I104" i="30"/>
  <c r="I101" i="30"/>
  <c r="I100" i="30"/>
  <c r="I99" i="30"/>
  <c r="I98" i="30"/>
  <c r="I97" i="30"/>
  <c r="I96" i="30"/>
  <c r="I95" i="30"/>
  <c r="I94" i="30"/>
  <c r="I93" i="30"/>
  <c r="J93" i="30" s="1"/>
  <c r="K93" i="30" s="1"/>
  <c r="I92" i="30"/>
  <c r="I91" i="30"/>
  <c r="I90" i="30"/>
  <c r="J90" i="30" s="1"/>
  <c r="K90" i="30" s="1"/>
  <c r="I89" i="30"/>
  <c r="I88" i="30"/>
  <c r="I87" i="30"/>
  <c r="I86" i="30"/>
  <c r="J86" i="30" s="1"/>
  <c r="K86" i="30" s="1"/>
  <c r="I85" i="30"/>
  <c r="I84" i="30"/>
  <c r="J84" i="30" s="1"/>
  <c r="K84" i="30" s="1"/>
  <c r="I83" i="30"/>
  <c r="I82" i="30"/>
  <c r="I81" i="30"/>
  <c r="I80" i="30"/>
  <c r="I79" i="30"/>
  <c r="I78" i="30"/>
  <c r="I77" i="30"/>
  <c r="I76" i="30"/>
  <c r="J76" i="30" s="1"/>
  <c r="K76" i="30" s="1"/>
  <c r="I75" i="30"/>
  <c r="I74" i="30"/>
  <c r="I73" i="30"/>
  <c r="I72" i="30"/>
  <c r="I71" i="30"/>
  <c r="I70" i="30"/>
  <c r="I69" i="30"/>
  <c r="I68" i="30"/>
  <c r="J68" i="30" s="1"/>
  <c r="K68" i="30" s="1"/>
  <c r="I67" i="30"/>
  <c r="I66" i="30"/>
  <c r="J66" i="30"/>
  <c r="I65" i="30"/>
  <c r="I64" i="30"/>
  <c r="I63" i="30"/>
  <c r="J63" i="30" s="1"/>
  <c r="K63" i="30" s="1"/>
  <c r="I62" i="30"/>
  <c r="I61" i="30"/>
  <c r="I60" i="30"/>
  <c r="I59" i="30"/>
  <c r="I58" i="30"/>
  <c r="I57" i="30"/>
  <c r="I56" i="30"/>
  <c r="I55" i="30"/>
  <c r="J55" i="30" s="1"/>
  <c r="K55" i="30" s="1"/>
  <c r="I54" i="30"/>
  <c r="I53" i="30"/>
  <c r="J53" i="30" s="1"/>
  <c r="K53" i="30" s="1"/>
  <c r="I50" i="30"/>
  <c r="I49" i="30"/>
  <c r="I48" i="30"/>
  <c r="I47" i="30"/>
  <c r="I46" i="30"/>
  <c r="J46" i="30" s="1"/>
  <c r="K46" i="30" s="1"/>
  <c r="I45" i="30"/>
  <c r="I44" i="30"/>
  <c r="I43" i="30"/>
  <c r="I42" i="30"/>
  <c r="I41" i="30"/>
  <c r="J41" i="30"/>
  <c r="K41" i="30" s="1"/>
  <c r="I40" i="30"/>
  <c r="J40" i="30" s="1"/>
  <c r="K40" i="30" s="1"/>
  <c r="I39" i="30"/>
  <c r="I38" i="30"/>
  <c r="I37" i="30"/>
  <c r="J37" i="30"/>
  <c r="K37" i="30"/>
  <c r="I36" i="30"/>
  <c r="I35" i="30"/>
  <c r="I34" i="30"/>
  <c r="J34" i="30" s="1"/>
  <c r="K34" i="30" s="1"/>
  <c r="I33" i="30"/>
  <c r="I32" i="30"/>
  <c r="I31" i="30"/>
  <c r="I30" i="30"/>
  <c r="J30" i="30" s="1"/>
  <c r="K30" i="30" s="1"/>
  <c r="I29" i="30"/>
  <c r="I28" i="30"/>
  <c r="I27" i="30"/>
  <c r="I26" i="30"/>
  <c r="J26" i="30" s="1"/>
  <c r="K26" i="30" s="1"/>
  <c r="I25" i="30"/>
  <c r="I24" i="30"/>
  <c r="I23" i="30"/>
  <c r="I22" i="30"/>
  <c r="I21" i="30"/>
  <c r="J21" i="30" s="1"/>
  <c r="K21" i="30" s="1"/>
  <c r="I20" i="30"/>
  <c r="I19" i="30"/>
  <c r="J19" i="30" s="1"/>
  <c r="K19" i="30" s="1"/>
  <c r="I18" i="30"/>
  <c r="I17" i="30"/>
  <c r="I16" i="30"/>
  <c r="I15" i="30"/>
  <c r="J15" i="30"/>
  <c r="I14" i="30"/>
  <c r="I13" i="30"/>
  <c r="I12" i="30"/>
  <c r="J12" i="30" s="1"/>
  <c r="K12" i="30" s="1"/>
  <c r="I11" i="30"/>
  <c r="I10" i="30"/>
  <c r="I9" i="30"/>
  <c r="I8" i="30"/>
  <c r="I7" i="30"/>
  <c r="I6" i="30"/>
  <c r="I5" i="30"/>
  <c r="I4" i="30"/>
  <c r="J4" i="30" s="1"/>
  <c r="K4" i="30" s="1"/>
  <c r="I3" i="30"/>
  <c r="I2" i="30"/>
  <c r="E213" i="31"/>
  <c r="F213" i="31"/>
  <c r="D213" i="31"/>
  <c r="C213" i="31"/>
  <c r="E206" i="31"/>
  <c r="F206" i="31"/>
  <c r="D206" i="31"/>
  <c r="C206" i="31"/>
  <c r="C205" i="31"/>
  <c r="E197" i="31"/>
  <c r="F197" i="31"/>
  <c r="D197" i="31"/>
  <c r="C197" i="31"/>
  <c r="J199" i="31"/>
  <c r="K199" i="31"/>
  <c r="E190" i="31"/>
  <c r="F190" i="31"/>
  <c r="D190" i="31"/>
  <c r="C190" i="31"/>
  <c r="E183" i="31"/>
  <c r="F183" i="31"/>
  <c r="D183" i="31"/>
  <c r="C183" i="31"/>
  <c r="J183" i="31"/>
  <c r="K183" i="31"/>
  <c r="E176" i="31"/>
  <c r="F176" i="31"/>
  <c r="D176" i="31"/>
  <c r="C176" i="31"/>
  <c r="E169" i="31"/>
  <c r="F169" i="31"/>
  <c r="D169" i="31"/>
  <c r="C169" i="31"/>
  <c r="J175" i="31"/>
  <c r="K175" i="31"/>
  <c r="E162" i="31"/>
  <c r="F162" i="31"/>
  <c r="D162" i="31"/>
  <c r="C162" i="31"/>
  <c r="J163" i="31"/>
  <c r="K163" i="31"/>
  <c r="E155" i="31"/>
  <c r="F155" i="31"/>
  <c r="D155" i="31"/>
  <c r="C155" i="31"/>
  <c r="J155" i="31"/>
  <c r="K155" i="31"/>
  <c r="C154" i="31"/>
  <c r="E146" i="31"/>
  <c r="F146" i="31"/>
  <c r="D146" i="31"/>
  <c r="C146" i="31"/>
  <c r="E139" i="31"/>
  <c r="F139" i="31"/>
  <c r="D139" i="31"/>
  <c r="C139" i="31"/>
  <c r="J139" i="31"/>
  <c r="K139" i="31"/>
  <c r="E132" i="31"/>
  <c r="F132" i="31"/>
  <c r="D132" i="31"/>
  <c r="C132" i="31"/>
  <c r="E125" i="31"/>
  <c r="F125" i="31"/>
  <c r="D125" i="31"/>
  <c r="C125" i="31"/>
  <c r="J129" i="31"/>
  <c r="K129" i="31"/>
  <c r="E118" i="31"/>
  <c r="F118" i="31"/>
  <c r="D118" i="31"/>
  <c r="C118" i="31"/>
  <c r="E111" i="31"/>
  <c r="F111" i="31"/>
  <c r="D111" i="31"/>
  <c r="C111" i="31"/>
  <c r="J117" i="31"/>
  <c r="K117" i="31"/>
  <c r="E104" i="31"/>
  <c r="F104" i="31"/>
  <c r="D104" i="31"/>
  <c r="C104" i="31"/>
  <c r="J110" i="31"/>
  <c r="C103" i="31"/>
  <c r="E95" i="31"/>
  <c r="F95" i="31"/>
  <c r="D95" i="31"/>
  <c r="C95" i="31"/>
  <c r="E88" i="31"/>
  <c r="F88" i="31"/>
  <c r="D88" i="31"/>
  <c r="C88" i="31"/>
  <c r="J91" i="31"/>
  <c r="K91" i="31"/>
  <c r="E81" i="31"/>
  <c r="F81" i="31"/>
  <c r="D81" i="31"/>
  <c r="C81" i="31"/>
  <c r="E74" i="31"/>
  <c r="F74" i="31"/>
  <c r="D74" i="31"/>
  <c r="C74" i="31"/>
  <c r="J75" i="31"/>
  <c r="K75" i="31"/>
  <c r="E67" i="31"/>
  <c r="F67" i="31"/>
  <c r="D67" i="31"/>
  <c r="C67" i="31"/>
  <c r="J69" i="31"/>
  <c r="K69" i="31"/>
  <c r="E60" i="31"/>
  <c r="F60" i="31"/>
  <c r="D60" i="31"/>
  <c r="C60" i="31"/>
  <c r="E53" i="31"/>
  <c r="F53" i="31"/>
  <c r="D53" i="31"/>
  <c r="C53" i="31"/>
  <c r="J53" i="31"/>
  <c r="K53" i="31"/>
  <c r="C52" i="31"/>
  <c r="E44" i="31"/>
  <c r="F44" i="31"/>
  <c r="D44" i="31"/>
  <c r="C44" i="31"/>
  <c r="E37" i="31"/>
  <c r="F37" i="31"/>
  <c r="D37" i="31"/>
  <c r="C37" i="31"/>
  <c r="J37" i="31"/>
  <c r="K37" i="31"/>
  <c r="E30" i="31"/>
  <c r="F30" i="31"/>
  <c r="D30" i="31"/>
  <c r="C30" i="31"/>
  <c r="E23" i="31"/>
  <c r="F23" i="31"/>
  <c r="D23" i="31"/>
  <c r="C23" i="31"/>
  <c r="E16" i="31"/>
  <c r="F16" i="31"/>
  <c r="D16" i="31"/>
  <c r="C16" i="31"/>
  <c r="J21" i="31"/>
  <c r="K21" i="31"/>
  <c r="E9" i="31"/>
  <c r="F9" i="31"/>
  <c r="D9" i="31"/>
  <c r="C9" i="31"/>
  <c r="E2" i="31"/>
  <c r="F2" i="31"/>
  <c r="D2" i="31"/>
  <c r="C2" i="31"/>
  <c r="C1" i="31"/>
  <c r="C205" i="30"/>
  <c r="C154" i="30"/>
  <c r="C103" i="30"/>
  <c r="C52" i="30"/>
  <c r="C213" i="30"/>
  <c r="C206" i="30"/>
  <c r="C197" i="30"/>
  <c r="C190" i="30"/>
  <c r="J191" i="30"/>
  <c r="K191" i="30"/>
  <c r="C183" i="30"/>
  <c r="C176" i="30"/>
  <c r="C169" i="30"/>
  <c r="C162" i="30"/>
  <c r="J163" i="30"/>
  <c r="K163" i="30" s="1"/>
  <c r="C155" i="30"/>
  <c r="C146" i="30"/>
  <c r="C139" i="30"/>
  <c r="C132" i="30"/>
  <c r="J137" i="30"/>
  <c r="K137" i="30" s="1"/>
  <c r="C125" i="30"/>
  <c r="J125" i="30"/>
  <c r="K125" i="30" s="1"/>
  <c r="C118" i="30"/>
  <c r="C111" i="30"/>
  <c r="C104" i="30"/>
  <c r="C95" i="30"/>
  <c r="C88" i="30"/>
  <c r="C81" i="30"/>
  <c r="C74" i="30"/>
  <c r="C67" i="30"/>
  <c r="C60" i="30"/>
  <c r="C53" i="30"/>
  <c r="C44" i="30"/>
  <c r="C37" i="30"/>
  <c r="J43" i="30"/>
  <c r="K43" i="30"/>
  <c r="C30" i="30"/>
  <c r="C23" i="30"/>
  <c r="C16" i="30"/>
  <c r="C9" i="30"/>
  <c r="J9" i="30"/>
  <c r="K9" i="30" s="1"/>
  <c r="C2" i="30"/>
  <c r="J3" i="30"/>
  <c r="K3" i="30"/>
  <c r="C1" i="30"/>
  <c r="D2" i="30"/>
  <c r="E2" i="30"/>
  <c r="F2" i="30"/>
  <c r="D9" i="30"/>
  <c r="E9" i="30"/>
  <c r="F9" i="30"/>
  <c r="D16" i="30"/>
  <c r="E16" i="30"/>
  <c r="F16" i="30"/>
  <c r="D23" i="30"/>
  <c r="E23" i="30"/>
  <c r="F23" i="30"/>
  <c r="D30" i="30"/>
  <c r="E30" i="30"/>
  <c r="F30" i="30"/>
  <c r="D37" i="30"/>
  <c r="E37" i="30"/>
  <c r="F37" i="30"/>
  <c r="D44" i="30"/>
  <c r="E44" i="30"/>
  <c r="F44" i="30"/>
  <c r="D53" i="30"/>
  <c r="E53" i="30"/>
  <c r="F53" i="30"/>
  <c r="D60" i="30"/>
  <c r="E60" i="30"/>
  <c r="F60" i="30"/>
  <c r="D67" i="30"/>
  <c r="E67" i="30"/>
  <c r="F67" i="30"/>
  <c r="D74" i="30"/>
  <c r="E74" i="30"/>
  <c r="F74" i="30"/>
  <c r="D81" i="30"/>
  <c r="E81" i="30"/>
  <c r="F81" i="30"/>
  <c r="D88" i="30"/>
  <c r="E88" i="30"/>
  <c r="F88" i="30"/>
  <c r="D95" i="30"/>
  <c r="E95" i="30"/>
  <c r="F95" i="30"/>
  <c r="D104" i="30"/>
  <c r="J107" i="30"/>
  <c r="K107" i="30"/>
  <c r="E104" i="30"/>
  <c r="F104" i="30"/>
  <c r="D111" i="30"/>
  <c r="E111" i="30"/>
  <c r="F111" i="30"/>
  <c r="D118" i="30"/>
  <c r="E118" i="30"/>
  <c r="F118" i="30"/>
  <c r="D125" i="30"/>
  <c r="E125" i="30"/>
  <c r="F125" i="30"/>
  <c r="D132" i="30"/>
  <c r="E132" i="30"/>
  <c r="F132" i="30"/>
  <c r="D139" i="30"/>
  <c r="E139" i="30"/>
  <c r="F139" i="30"/>
  <c r="D146" i="30"/>
  <c r="E146" i="30"/>
  <c r="F146" i="30"/>
  <c r="D155" i="30"/>
  <c r="E155" i="30"/>
  <c r="F155" i="30"/>
  <c r="D162" i="30"/>
  <c r="J165" i="30"/>
  <c r="K165" i="30"/>
  <c r="E162" i="30"/>
  <c r="F162" i="30"/>
  <c r="D169" i="30"/>
  <c r="E169" i="30"/>
  <c r="F169" i="30"/>
  <c r="D176" i="30"/>
  <c r="E176" i="30"/>
  <c r="F176" i="30"/>
  <c r="D183" i="30"/>
  <c r="J189" i="30"/>
  <c r="K189" i="30"/>
  <c r="E183" i="30"/>
  <c r="F183" i="30"/>
  <c r="D190" i="30"/>
  <c r="E190" i="30"/>
  <c r="F190" i="30"/>
  <c r="D197" i="30"/>
  <c r="E197" i="30"/>
  <c r="F197" i="30"/>
  <c r="D206" i="30"/>
  <c r="E206" i="30"/>
  <c r="F206" i="30"/>
  <c r="D213" i="30"/>
  <c r="E213" i="30"/>
  <c r="F213" i="30"/>
  <c r="F229" i="29"/>
  <c r="F228" i="29"/>
  <c r="F227" i="29"/>
  <c r="F226" i="29"/>
  <c r="F225" i="29"/>
  <c r="F224" i="29"/>
  <c r="F223" i="29"/>
  <c r="F222" i="29"/>
  <c r="F221" i="29"/>
  <c r="F220" i="29"/>
  <c r="G220" i="29"/>
  <c r="F219" i="29"/>
  <c r="F218" i="29"/>
  <c r="F217" i="29"/>
  <c r="F216" i="29"/>
  <c r="F215" i="29"/>
  <c r="F214" i="29"/>
  <c r="F213" i="29"/>
  <c r="G213" i="29"/>
  <c r="F212" i="29"/>
  <c r="F211" i="29"/>
  <c r="F210" i="29"/>
  <c r="F209" i="29"/>
  <c r="F208" i="29"/>
  <c r="F207" i="29"/>
  <c r="F206" i="29"/>
  <c r="F202" i="29"/>
  <c r="F201" i="29"/>
  <c r="F200" i="29"/>
  <c r="F199" i="29"/>
  <c r="F198" i="29"/>
  <c r="F197" i="29"/>
  <c r="F196" i="29"/>
  <c r="F195" i="29"/>
  <c r="F194" i="29"/>
  <c r="F193" i="29"/>
  <c r="F192" i="29"/>
  <c r="F191" i="29"/>
  <c r="F190" i="29"/>
  <c r="F189" i="29"/>
  <c r="F188" i="29"/>
  <c r="F187" i="29"/>
  <c r="F186" i="29"/>
  <c r="F185" i="29"/>
  <c r="F184" i="29"/>
  <c r="F183" i="29"/>
  <c r="F182" i="29"/>
  <c r="F181" i="29"/>
  <c r="F180" i="29"/>
  <c r="F179" i="29"/>
  <c r="F178" i="29"/>
  <c r="G178" i="29"/>
  <c r="F177" i="29"/>
  <c r="F176" i="29"/>
  <c r="F175" i="29"/>
  <c r="F174" i="29"/>
  <c r="F173" i="29"/>
  <c r="F172" i="29"/>
  <c r="F171" i="29"/>
  <c r="G171" i="29"/>
  <c r="F170" i="29"/>
  <c r="F169" i="29"/>
  <c r="F168" i="29"/>
  <c r="F167" i="29"/>
  <c r="F166" i="29"/>
  <c r="G166" i="29"/>
  <c r="F165" i="29"/>
  <c r="F164" i="29"/>
  <c r="G164" i="29"/>
  <c r="F163" i="29"/>
  <c r="F162" i="29"/>
  <c r="F161" i="29"/>
  <c r="F160" i="29"/>
  <c r="F159" i="29"/>
  <c r="F158" i="29"/>
  <c r="F157" i="29"/>
  <c r="F156" i="29"/>
  <c r="F155" i="29"/>
  <c r="F151" i="29"/>
  <c r="F150" i="29"/>
  <c r="G150" i="29"/>
  <c r="H150" i="29"/>
  <c r="F149" i="29"/>
  <c r="F148" i="29"/>
  <c r="F147" i="29"/>
  <c r="F146" i="29"/>
  <c r="F145" i="29"/>
  <c r="F144" i="29"/>
  <c r="F143" i="29"/>
  <c r="F142" i="29"/>
  <c r="F141" i="29"/>
  <c r="F140" i="29"/>
  <c r="F139" i="29"/>
  <c r="F138" i="29"/>
  <c r="F137" i="29"/>
  <c r="F136" i="29"/>
  <c r="F135" i="29"/>
  <c r="F134" i="29"/>
  <c r="F133" i="29"/>
  <c r="F132" i="29"/>
  <c r="F131" i="29"/>
  <c r="F130" i="29"/>
  <c r="G130" i="29"/>
  <c r="F129" i="29"/>
  <c r="F128" i="29"/>
  <c r="F127" i="29"/>
  <c r="F126" i="29"/>
  <c r="F125" i="29"/>
  <c r="F124" i="29"/>
  <c r="F123" i="29"/>
  <c r="F122" i="29"/>
  <c r="G122" i="29"/>
  <c r="F121" i="29"/>
  <c r="F120" i="29"/>
  <c r="G120" i="29"/>
  <c r="F119" i="29"/>
  <c r="F118" i="29"/>
  <c r="F117" i="29"/>
  <c r="F116" i="29"/>
  <c r="F115" i="29"/>
  <c r="F114" i="29"/>
  <c r="G114" i="29"/>
  <c r="F113" i="29"/>
  <c r="F112" i="29"/>
  <c r="F111" i="29"/>
  <c r="F110" i="29"/>
  <c r="F109" i="29"/>
  <c r="G109" i="29"/>
  <c r="H109" i="29"/>
  <c r="F108" i="29"/>
  <c r="F107" i="29"/>
  <c r="F106" i="29"/>
  <c r="F105" i="29"/>
  <c r="G105" i="29"/>
  <c r="H105" i="29"/>
  <c r="F104" i="29"/>
  <c r="F100" i="29"/>
  <c r="F99" i="29"/>
  <c r="F98" i="29"/>
  <c r="F97" i="29"/>
  <c r="F96" i="29"/>
  <c r="F95" i="29"/>
  <c r="F94" i="29"/>
  <c r="F93" i="29"/>
  <c r="F92" i="29"/>
  <c r="G92" i="29"/>
  <c r="F91" i="29"/>
  <c r="F90" i="29"/>
  <c r="F89" i="29"/>
  <c r="F88" i="29"/>
  <c r="F87" i="29"/>
  <c r="F86" i="29"/>
  <c r="G86" i="29"/>
  <c r="F85" i="29"/>
  <c r="G85" i="29"/>
  <c r="F84" i="29"/>
  <c r="F83" i="29"/>
  <c r="F82" i="29"/>
  <c r="G82" i="29"/>
  <c r="F81" i="29"/>
  <c r="F80" i="29"/>
  <c r="F79" i="29"/>
  <c r="F78" i="29"/>
  <c r="G78" i="29"/>
  <c r="F77" i="29"/>
  <c r="F76" i="29"/>
  <c r="F75" i="29"/>
  <c r="G75" i="29"/>
  <c r="F74" i="29"/>
  <c r="F73" i="29"/>
  <c r="F72" i="29"/>
  <c r="G72" i="29"/>
  <c r="F71" i="29"/>
  <c r="F70" i="29"/>
  <c r="F69" i="29"/>
  <c r="G69" i="29"/>
  <c r="F68" i="29"/>
  <c r="F67" i="29"/>
  <c r="F66" i="29"/>
  <c r="F65" i="29"/>
  <c r="G65" i="29"/>
  <c r="F64" i="29"/>
  <c r="F63" i="29"/>
  <c r="F62" i="29"/>
  <c r="F61" i="29"/>
  <c r="F60" i="29"/>
  <c r="F59" i="29"/>
  <c r="F58" i="29"/>
  <c r="F57" i="29"/>
  <c r="G57" i="29"/>
  <c r="F56" i="29"/>
  <c r="G56" i="29"/>
  <c r="F55" i="29"/>
  <c r="G55" i="29"/>
  <c r="F54" i="29"/>
  <c r="G54" i="29"/>
  <c r="F53" i="29"/>
  <c r="F49" i="29"/>
  <c r="F48" i="29"/>
  <c r="F47" i="29"/>
  <c r="G47" i="29"/>
  <c r="F46" i="29"/>
  <c r="G46" i="29"/>
  <c r="F45" i="29"/>
  <c r="F44" i="29"/>
  <c r="F43" i="29"/>
  <c r="F42" i="29"/>
  <c r="F41" i="29"/>
  <c r="F40" i="29"/>
  <c r="G40" i="29"/>
  <c r="F39" i="29"/>
  <c r="F38" i="29"/>
  <c r="F37" i="29"/>
  <c r="F36" i="29"/>
  <c r="G36" i="29"/>
  <c r="F35" i="29"/>
  <c r="F34" i="29"/>
  <c r="G34" i="29"/>
  <c r="F33" i="29"/>
  <c r="F32" i="29"/>
  <c r="G32" i="29"/>
  <c r="F31" i="29"/>
  <c r="F30" i="29"/>
  <c r="F29" i="29"/>
  <c r="F28" i="29"/>
  <c r="F27" i="29"/>
  <c r="F26" i="29"/>
  <c r="F25" i="29"/>
  <c r="F24" i="29"/>
  <c r="G24" i="29"/>
  <c r="F23" i="29"/>
  <c r="F22" i="29"/>
  <c r="F21" i="29"/>
  <c r="F20" i="29"/>
  <c r="F19" i="29"/>
  <c r="F18" i="29"/>
  <c r="G18" i="29"/>
  <c r="F17" i="29"/>
  <c r="G17" i="29"/>
  <c r="F16" i="29"/>
  <c r="F15" i="29"/>
  <c r="G15" i="29"/>
  <c r="F14" i="29"/>
  <c r="F13" i="29"/>
  <c r="F12" i="29"/>
  <c r="G12" i="29"/>
  <c r="F11" i="29"/>
  <c r="G11" i="29"/>
  <c r="F10" i="29"/>
  <c r="F9" i="29"/>
  <c r="F8" i="29"/>
  <c r="F7" i="29"/>
  <c r="G7" i="29"/>
  <c r="H7" i="29"/>
  <c r="F6" i="29"/>
  <c r="F5" i="29"/>
  <c r="F4" i="29"/>
  <c r="F3" i="29"/>
  <c r="F2" i="29"/>
  <c r="C226" i="29"/>
  <c r="C220" i="29"/>
  <c r="C214" i="29"/>
  <c r="G217" i="29"/>
  <c r="C208" i="29"/>
  <c r="G210" i="29"/>
  <c r="C205" i="29"/>
  <c r="C199" i="29"/>
  <c r="G197" i="29"/>
  <c r="C193" i="29"/>
  <c r="G193" i="29"/>
  <c r="H193" i="29"/>
  <c r="H220" i="29"/>
  <c r="C187" i="29"/>
  <c r="G188" i="29"/>
  <c r="C181" i="29"/>
  <c r="C175" i="29"/>
  <c r="G177" i="29"/>
  <c r="C169" i="29"/>
  <c r="G169" i="29"/>
  <c r="C163" i="29"/>
  <c r="C157" i="29"/>
  <c r="G155" i="29"/>
  <c r="C154" i="29"/>
  <c r="C148" i="29"/>
  <c r="G148" i="29"/>
  <c r="H148" i="29"/>
  <c r="C142" i="29"/>
  <c r="C136" i="29"/>
  <c r="G136" i="29"/>
  <c r="C130" i="29"/>
  <c r="C124" i="29"/>
  <c r="C118" i="29"/>
  <c r="G118" i="29"/>
  <c r="C112" i="29"/>
  <c r="C106" i="29"/>
  <c r="C103" i="29"/>
  <c r="C97" i="29"/>
  <c r="G96" i="29"/>
  <c r="C91" i="29"/>
  <c r="C85" i="29"/>
  <c r="C79" i="29"/>
  <c r="G79" i="29"/>
  <c r="C73" i="29"/>
  <c r="C67" i="29"/>
  <c r="G67" i="29"/>
  <c r="H67" i="29"/>
  <c r="C61" i="29"/>
  <c r="C55" i="29"/>
  <c r="C52" i="29"/>
  <c r="C46" i="29"/>
  <c r="C40" i="29"/>
  <c r="G42" i="29"/>
  <c r="C34" i="29"/>
  <c r="C28" i="29"/>
  <c r="G31" i="29"/>
  <c r="C22" i="29"/>
  <c r="C16" i="29"/>
  <c r="C10" i="29"/>
  <c r="G8" i="29"/>
  <c r="H8" i="29"/>
  <c r="C4" i="29"/>
  <c r="C1" i="29"/>
  <c r="C103" i="16"/>
  <c r="C52" i="16"/>
  <c r="C154" i="16"/>
  <c r="F190" i="16"/>
  <c r="F184" i="16"/>
  <c r="F178" i="16"/>
  <c r="F172" i="16"/>
  <c r="G172" i="16"/>
  <c r="F166" i="16"/>
  <c r="G166" i="16"/>
  <c r="F160" i="16"/>
  <c r="G160" i="16"/>
  <c r="H160" i="16"/>
  <c r="F151" i="16"/>
  <c r="F145" i="16"/>
  <c r="F139" i="16"/>
  <c r="F133" i="16"/>
  <c r="G133" i="16"/>
  <c r="F127" i="16"/>
  <c r="F121" i="16"/>
  <c r="F115" i="16"/>
  <c r="F109" i="16"/>
  <c r="G109" i="16"/>
  <c r="F100" i="16"/>
  <c r="F94" i="16"/>
  <c r="F88" i="16"/>
  <c r="G88" i="16"/>
  <c r="F82" i="16"/>
  <c r="F76" i="16"/>
  <c r="G76" i="16"/>
  <c r="H76" i="16"/>
  <c r="F70" i="16"/>
  <c r="F64" i="16"/>
  <c r="F58" i="16"/>
  <c r="G58" i="16"/>
  <c r="F49" i="16"/>
  <c r="G49" i="16"/>
  <c r="F43" i="16"/>
  <c r="F37" i="16"/>
  <c r="F31" i="16"/>
  <c r="G31" i="16"/>
  <c r="F25" i="16"/>
  <c r="F19" i="16"/>
  <c r="F13" i="16"/>
  <c r="F7" i="16"/>
  <c r="G7" i="16"/>
  <c r="H7" i="16"/>
  <c r="F189" i="16"/>
  <c r="F188" i="16"/>
  <c r="F187" i="16"/>
  <c r="F186" i="16"/>
  <c r="F185" i="16"/>
  <c r="G185" i="16"/>
  <c r="F183" i="16"/>
  <c r="G183" i="16"/>
  <c r="H183" i="16"/>
  <c r="F182" i="16"/>
  <c r="F181" i="16"/>
  <c r="F180" i="16"/>
  <c r="G180" i="16"/>
  <c r="H180" i="16"/>
  <c r="F179" i="16"/>
  <c r="F177" i="16"/>
  <c r="F176" i="16"/>
  <c r="F175" i="16"/>
  <c r="F174" i="16"/>
  <c r="G174" i="16"/>
  <c r="F173" i="16"/>
  <c r="F171" i="16"/>
  <c r="G171" i="16"/>
  <c r="F170" i="16"/>
  <c r="F169" i="16"/>
  <c r="F168" i="16"/>
  <c r="F167" i="16"/>
  <c r="F165" i="16"/>
  <c r="F164" i="16"/>
  <c r="G164" i="16"/>
  <c r="F163" i="16"/>
  <c r="F162" i="16"/>
  <c r="F161" i="16"/>
  <c r="G161" i="16"/>
  <c r="F159" i="16"/>
  <c r="G159" i="16"/>
  <c r="F158" i="16"/>
  <c r="F157" i="16"/>
  <c r="F156" i="16"/>
  <c r="F155" i="16"/>
  <c r="G155" i="16"/>
  <c r="F150" i="16"/>
  <c r="F149" i="16"/>
  <c r="F148" i="16"/>
  <c r="G148" i="16"/>
  <c r="F147" i="16"/>
  <c r="G147" i="16"/>
  <c r="F146" i="16"/>
  <c r="F144" i="16"/>
  <c r="G144" i="16"/>
  <c r="F143" i="16"/>
  <c r="F142" i="16"/>
  <c r="G142" i="16"/>
  <c r="F141" i="16"/>
  <c r="G141" i="16"/>
  <c r="H141" i="16"/>
  <c r="F140" i="16"/>
  <c r="G140" i="16"/>
  <c r="F138" i="16"/>
  <c r="F137" i="16"/>
  <c r="F136" i="16"/>
  <c r="F135" i="16"/>
  <c r="F134" i="16"/>
  <c r="G134" i="16"/>
  <c r="F132" i="16"/>
  <c r="G132" i="16"/>
  <c r="F131" i="16"/>
  <c r="F130" i="16"/>
  <c r="F129" i="16"/>
  <c r="F128" i="16"/>
  <c r="F126" i="16"/>
  <c r="F125" i="16"/>
  <c r="G125" i="16"/>
  <c r="H125" i="16"/>
  <c r="F124" i="16"/>
  <c r="F123" i="16"/>
  <c r="G123" i="16"/>
  <c r="H123" i="16"/>
  <c r="F122" i="16"/>
  <c r="F120" i="16"/>
  <c r="F119" i="16"/>
  <c r="G119" i="16"/>
  <c r="F118" i="16"/>
  <c r="F117" i="16"/>
  <c r="G117" i="16"/>
  <c r="F116" i="16"/>
  <c r="F114" i="16"/>
  <c r="F113" i="16"/>
  <c r="F112" i="16"/>
  <c r="G112" i="16"/>
  <c r="F111" i="16"/>
  <c r="F110" i="16"/>
  <c r="G110" i="16"/>
  <c r="F108" i="16"/>
  <c r="F107" i="16"/>
  <c r="G107" i="16"/>
  <c r="F106" i="16"/>
  <c r="F105" i="16"/>
  <c r="G105" i="16"/>
  <c r="F104" i="16"/>
  <c r="F99" i="16"/>
  <c r="F98" i="16"/>
  <c r="F97" i="16"/>
  <c r="F96" i="16"/>
  <c r="F95" i="16"/>
  <c r="F93" i="16"/>
  <c r="F92" i="16"/>
  <c r="G92" i="16"/>
  <c r="F91" i="16"/>
  <c r="F90" i="16"/>
  <c r="F89" i="16"/>
  <c r="F87" i="16"/>
  <c r="F86" i="16"/>
  <c r="F85" i="16"/>
  <c r="F84" i="16"/>
  <c r="F83" i="16"/>
  <c r="G83" i="16"/>
  <c r="F81" i="16"/>
  <c r="F80" i="16"/>
  <c r="F79" i="16"/>
  <c r="F78" i="16"/>
  <c r="F77" i="16"/>
  <c r="G77" i="16"/>
  <c r="F75" i="16"/>
  <c r="F74" i="16"/>
  <c r="G74" i="16"/>
  <c r="H74" i="16"/>
  <c r="F73" i="16"/>
  <c r="F72" i="16"/>
  <c r="G72" i="16"/>
  <c r="H72" i="16"/>
  <c r="F71" i="16"/>
  <c r="F69" i="16"/>
  <c r="F68" i="16"/>
  <c r="F67" i="16"/>
  <c r="F66" i="16"/>
  <c r="G66" i="16"/>
  <c r="F65" i="16"/>
  <c r="F63" i="16"/>
  <c r="F62" i="16"/>
  <c r="G62" i="16"/>
  <c r="F61" i="16"/>
  <c r="F60" i="16"/>
  <c r="F59" i="16"/>
  <c r="F57" i="16"/>
  <c r="G57" i="16"/>
  <c r="F56" i="16"/>
  <c r="G56" i="16"/>
  <c r="F55" i="16"/>
  <c r="F54" i="16"/>
  <c r="G54" i="16"/>
  <c r="F53" i="16"/>
  <c r="G53" i="16"/>
  <c r="F48" i="16"/>
  <c r="G48" i="16"/>
  <c r="F47" i="16"/>
  <c r="F46" i="16"/>
  <c r="F45" i="16"/>
  <c r="F44" i="16"/>
  <c r="F27" i="16"/>
  <c r="F42" i="16"/>
  <c r="G42" i="16"/>
  <c r="F41" i="16"/>
  <c r="G41" i="16"/>
  <c r="F40" i="16"/>
  <c r="F39" i="16"/>
  <c r="F38" i="16"/>
  <c r="G38" i="16"/>
  <c r="F36" i="16"/>
  <c r="F35" i="16"/>
  <c r="G35" i="16"/>
  <c r="H35" i="16"/>
  <c r="F34" i="16"/>
  <c r="F33" i="16"/>
  <c r="F32" i="16"/>
  <c r="F30" i="16"/>
  <c r="F29" i="16"/>
  <c r="F28" i="16"/>
  <c r="F26" i="16"/>
  <c r="G26" i="16"/>
  <c r="F24" i="16"/>
  <c r="F23" i="16"/>
  <c r="F22" i="16"/>
  <c r="F21" i="16"/>
  <c r="F20" i="16"/>
  <c r="G20" i="16"/>
  <c r="F18" i="16"/>
  <c r="G18" i="16"/>
  <c r="F17" i="16"/>
  <c r="F16" i="16"/>
  <c r="G16" i="16"/>
  <c r="F15" i="16"/>
  <c r="F14" i="16"/>
  <c r="F12" i="16"/>
  <c r="G12" i="16"/>
  <c r="F11" i="16"/>
  <c r="F10" i="16"/>
  <c r="F9" i="16"/>
  <c r="G9" i="16"/>
  <c r="F8" i="16"/>
  <c r="F6" i="16"/>
  <c r="G6" i="16"/>
  <c r="H6" i="16"/>
  <c r="F5" i="16"/>
  <c r="F4" i="16"/>
  <c r="F3" i="16"/>
  <c r="G3" i="16"/>
  <c r="H3" i="16"/>
  <c r="F2" i="16"/>
  <c r="C187" i="16"/>
  <c r="C181" i="16"/>
  <c r="G181" i="16"/>
  <c r="H181" i="16"/>
  <c r="C175" i="16"/>
  <c r="C169" i="16"/>
  <c r="G170" i="16"/>
  <c r="C163" i="16"/>
  <c r="G162" i="16"/>
  <c r="C157" i="16"/>
  <c r="G158" i="16"/>
  <c r="C148" i="16"/>
  <c r="G151" i="16"/>
  <c r="C142" i="16"/>
  <c r="C136" i="16"/>
  <c r="C130" i="16"/>
  <c r="G129" i="16"/>
  <c r="C124" i="16"/>
  <c r="C118" i="16"/>
  <c r="C112" i="16"/>
  <c r="G115" i="16"/>
  <c r="C106" i="16"/>
  <c r="G106" i="16"/>
  <c r="C97" i="16"/>
  <c r="C91" i="16"/>
  <c r="C85" i="16"/>
  <c r="C79" i="16"/>
  <c r="C73" i="16"/>
  <c r="G71" i="16"/>
  <c r="H71" i="16"/>
  <c r="H83" i="16"/>
  <c r="C67" i="16"/>
  <c r="G65" i="16"/>
  <c r="C61" i="16"/>
  <c r="C55" i="16"/>
  <c r="C46" i="16"/>
  <c r="C40" i="16"/>
  <c r="C34" i="16"/>
  <c r="G32" i="16"/>
  <c r="C28" i="16"/>
  <c r="G30" i="16"/>
  <c r="C22" i="16"/>
  <c r="G24" i="16"/>
  <c r="C16" i="16"/>
  <c r="G15" i="16"/>
  <c r="C10" i="16"/>
  <c r="C4" i="16"/>
  <c r="C1" i="16"/>
  <c r="G70" i="29"/>
  <c r="G64" i="16"/>
  <c r="G131" i="16"/>
  <c r="G130" i="16"/>
  <c r="G77" i="29"/>
  <c r="G124" i="29"/>
  <c r="G111" i="29"/>
  <c r="G168" i="29"/>
  <c r="G170" i="29"/>
  <c r="G9" i="29"/>
  <c r="G33" i="29"/>
  <c r="G45" i="29"/>
  <c r="H45" i="29"/>
  <c r="H54" i="29"/>
  <c r="G112" i="29"/>
  <c r="G123" i="29"/>
  <c r="G158" i="29"/>
  <c r="G25" i="29"/>
  <c r="G37" i="29"/>
  <c r="G76" i="29"/>
  <c r="G117" i="29"/>
  <c r="G172" i="29"/>
  <c r="G151" i="29"/>
  <c r="H151" i="29"/>
  <c r="G162" i="29"/>
  <c r="G81" i="29"/>
  <c r="H81" i="29"/>
  <c r="G71" i="29"/>
  <c r="G134" i="29"/>
  <c r="G160" i="29"/>
  <c r="G43" i="16"/>
  <c r="G146" i="16"/>
  <c r="G5" i="16"/>
  <c r="H5" i="16"/>
  <c r="G53" i="29"/>
  <c r="G73" i="29"/>
  <c r="G111" i="16"/>
  <c r="G127" i="29"/>
  <c r="G49" i="29"/>
  <c r="G55" i="16"/>
  <c r="G126" i="29"/>
  <c r="G14" i="16"/>
  <c r="G175" i="29"/>
  <c r="G44" i="29"/>
  <c r="J72" i="31"/>
  <c r="K72" i="31"/>
  <c r="J68" i="31"/>
  <c r="K68" i="31"/>
  <c r="J22" i="31"/>
  <c r="K22" i="31"/>
  <c r="J189" i="31"/>
  <c r="K189" i="31"/>
  <c r="J7" i="31"/>
  <c r="K7" i="31"/>
  <c r="J73" i="31"/>
  <c r="K73" i="31"/>
  <c r="J57" i="31"/>
  <c r="K57" i="31"/>
  <c r="J172" i="31"/>
  <c r="K172" i="31"/>
  <c r="J184" i="31"/>
  <c r="K184" i="31"/>
  <c r="J200" i="31"/>
  <c r="K200" i="31"/>
  <c r="J2" i="31"/>
  <c r="K2" i="31"/>
  <c r="J18" i="31"/>
  <c r="K18" i="31"/>
  <c r="J34" i="31"/>
  <c r="K34" i="31"/>
  <c r="J38" i="31"/>
  <c r="K38" i="31"/>
  <c r="J46" i="31"/>
  <c r="K46" i="31"/>
  <c r="J111" i="31"/>
  <c r="K111" i="31"/>
  <c r="J143" i="31"/>
  <c r="K143" i="31"/>
  <c r="J169" i="31"/>
  <c r="K169" i="31"/>
  <c r="J173" i="31"/>
  <c r="K173" i="31"/>
  <c r="J187" i="31"/>
  <c r="K187" i="31"/>
  <c r="J197" i="31"/>
  <c r="K197" i="31"/>
  <c r="J201" i="31"/>
  <c r="K201" i="31"/>
  <c r="J39" i="31"/>
  <c r="K39" i="31"/>
  <c r="J47" i="31"/>
  <c r="K47" i="31"/>
  <c r="J65" i="31"/>
  <c r="K65" i="31"/>
  <c r="J60" i="31"/>
  <c r="K60" i="31"/>
  <c r="J192" i="31"/>
  <c r="K192" i="31"/>
  <c r="J194" i="31"/>
  <c r="K194" i="31"/>
  <c r="J207" i="31"/>
  <c r="K207" i="31"/>
  <c r="J180" i="31"/>
  <c r="K180" i="31"/>
  <c r="J176" i="31"/>
  <c r="K176" i="31"/>
  <c r="J179" i="31"/>
  <c r="K179" i="31"/>
  <c r="J24" i="31"/>
  <c r="K24" i="31"/>
  <c r="J26" i="31"/>
  <c r="K26" i="31"/>
  <c r="J90" i="31"/>
  <c r="K90" i="31"/>
  <c r="J93" i="31"/>
  <c r="K93" i="31"/>
  <c r="J165" i="31"/>
  <c r="K165" i="31"/>
  <c r="J164" i="31"/>
  <c r="K164" i="31"/>
  <c r="J10" i="31"/>
  <c r="K10" i="31"/>
  <c r="J11" i="31"/>
  <c r="K11" i="31"/>
  <c r="J12" i="31"/>
  <c r="K12" i="31"/>
  <c r="J146" i="31"/>
  <c r="K146" i="31"/>
  <c r="J156" i="31"/>
  <c r="K156" i="31"/>
  <c r="J157" i="31"/>
  <c r="K157" i="31"/>
  <c r="J159" i="31"/>
  <c r="K159" i="31"/>
  <c r="J160" i="31"/>
  <c r="K160" i="31"/>
  <c r="J218" i="31"/>
  <c r="K218" i="31"/>
  <c r="J219" i="31"/>
  <c r="K219" i="31"/>
  <c r="J28" i="31"/>
  <c r="K28" i="31"/>
  <c r="J132" i="31"/>
  <c r="K132" i="31"/>
  <c r="J152" i="31"/>
  <c r="K152" i="31"/>
  <c r="J158" i="31"/>
  <c r="K158" i="31"/>
  <c r="J44" i="31"/>
  <c r="K44" i="31"/>
  <c r="J166" i="31"/>
  <c r="K166" i="31"/>
  <c r="J190" i="31"/>
  <c r="K190" i="31"/>
  <c r="J16" i="31"/>
  <c r="K16" i="31"/>
  <c r="J54" i="31"/>
  <c r="K54" i="31"/>
  <c r="J66" i="31"/>
  <c r="K66" i="31"/>
  <c r="J78" i="31"/>
  <c r="K78" i="31"/>
  <c r="J94" i="31"/>
  <c r="K94" i="31"/>
  <c r="J178" i="31"/>
  <c r="K178" i="31"/>
  <c r="J30" i="31"/>
  <c r="K30" i="31"/>
  <c r="J100" i="31"/>
  <c r="K100" i="31"/>
  <c r="J101" i="31"/>
  <c r="K101" i="31"/>
  <c r="J15" i="31"/>
  <c r="K15" i="31"/>
  <c r="K110" i="31"/>
  <c r="J182" i="31"/>
  <c r="K182" i="31"/>
  <c r="J181" i="31"/>
  <c r="K181" i="31"/>
  <c r="J202" i="31"/>
  <c r="K202" i="31"/>
  <c r="J32" i="31"/>
  <c r="K32" i="31"/>
  <c r="J82" i="31"/>
  <c r="K82" i="31"/>
  <c r="J8" i="31"/>
  <c r="K8" i="31"/>
  <c r="J58" i="31"/>
  <c r="K58" i="31"/>
  <c r="K86" i="31"/>
  <c r="J97" i="31"/>
  <c r="K97" i="31"/>
  <c r="J89" i="31"/>
  <c r="K89" i="31"/>
  <c r="J84" i="31"/>
  <c r="K84" i="31"/>
  <c r="J98" i="31"/>
  <c r="K98" i="31"/>
  <c r="J36" i="31"/>
  <c r="K36" i="31"/>
  <c r="J62" i="31"/>
  <c r="K62" i="31"/>
  <c r="J31" i="31"/>
  <c r="K31" i="31"/>
  <c r="J92" i="31"/>
  <c r="K92" i="31"/>
  <c r="J85" i="31"/>
  <c r="K85" i="31"/>
  <c r="J77" i="31"/>
  <c r="K77" i="31"/>
  <c r="J80" i="31"/>
  <c r="K80" i="31"/>
  <c r="J138" i="31"/>
  <c r="K138" i="31"/>
  <c r="J48" i="30"/>
  <c r="K48" i="30" s="1"/>
  <c r="J58" i="30"/>
  <c r="K58" i="30" s="1"/>
  <c r="J62" i="30"/>
  <c r="K62" i="30" s="1"/>
  <c r="K66" i="30"/>
  <c r="J82" i="30"/>
  <c r="K82" i="30" s="1"/>
  <c r="J94" i="30"/>
  <c r="K94" i="30"/>
  <c r="J104" i="30"/>
  <c r="K104" i="30"/>
  <c r="J108" i="30"/>
  <c r="K108" i="30" s="1"/>
  <c r="J112" i="30"/>
  <c r="K112" i="30"/>
  <c r="J128" i="30"/>
  <c r="K128" i="30" s="1"/>
  <c r="J144" i="30"/>
  <c r="K144" i="30"/>
  <c r="J162" i="30"/>
  <c r="K162" i="30"/>
  <c r="J166" i="30"/>
  <c r="K166" i="30"/>
  <c r="J174" i="30"/>
  <c r="K174" i="30"/>
  <c r="J182" i="30"/>
  <c r="K182" i="30" s="1"/>
  <c r="J186" i="30"/>
  <c r="K186" i="30" s="1"/>
  <c r="J194" i="30"/>
  <c r="K194" i="30" s="1"/>
  <c r="J212" i="30"/>
  <c r="K212" i="30"/>
  <c r="J10" i="30"/>
  <c r="K10" i="30" s="1"/>
  <c r="J14" i="30"/>
  <c r="K14" i="30" s="1"/>
  <c r="J18" i="30"/>
  <c r="K18" i="30" s="1"/>
  <c r="J22" i="30"/>
  <c r="K22" i="30"/>
  <c r="J11" i="30"/>
  <c r="K11" i="30"/>
  <c r="K15" i="30"/>
  <c r="J23" i="30"/>
  <c r="K23" i="30" s="1"/>
  <c r="J27" i="30"/>
  <c r="K27" i="30" s="1"/>
  <c r="J38" i="30"/>
  <c r="K38" i="30" s="1"/>
  <c r="J42" i="30"/>
  <c r="K42" i="30"/>
  <c r="J56" i="30"/>
  <c r="K56" i="30" s="1"/>
  <c r="J60" i="30"/>
  <c r="K60" i="30" s="1"/>
  <c r="J64" i="30"/>
  <c r="K64" i="30" s="1"/>
  <c r="J88" i="30"/>
  <c r="K88" i="30"/>
  <c r="J92" i="30"/>
  <c r="K92" i="30" s="1"/>
  <c r="J106" i="30"/>
  <c r="K106" i="30" s="1"/>
  <c r="J110" i="30"/>
  <c r="K110" i="30" s="1"/>
  <c r="J118" i="30"/>
  <c r="K118" i="30" s="1"/>
  <c r="J122" i="30"/>
  <c r="K122" i="30" s="1"/>
  <c r="J126" i="30"/>
  <c r="K126" i="30" s="1"/>
  <c r="J130" i="30"/>
  <c r="K130" i="30"/>
  <c r="J134" i="30"/>
  <c r="K134" i="30" s="1"/>
  <c r="J138" i="30"/>
  <c r="K138" i="30" s="1"/>
  <c r="J142" i="30"/>
  <c r="K142" i="30" s="1"/>
  <c r="J146" i="30"/>
  <c r="K146" i="30"/>
  <c r="J150" i="30"/>
  <c r="K150" i="30" s="1"/>
  <c r="J156" i="30"/>
  <c r="K156" i="30" s="1"/>
  <c r="J160" i="30"/>
  <c r="K160" i="30" s="1"/>
  <c r="J168" i="30"/>
  <c r="K168" i="30" s="1"/>
  <c r="J172" i="30"/>
  <c r="K172" i="30" s="1"/>
  <c r="J176" i="30"/>
  <c r="K176" i="30" s="1"/>
  <c r="J180" i="30"/>
  <c r="K180" i="30"/>
  <c r="J188" i="30"/>
  <c r="K188" i="30" s="1"/>
  <c r="J192" i="30"/>
  <c r="K192" i="30" s="1"/>
  <c r="J196" i="30"/>
  <c r="K196" i="30" s="1"/>
  <c r="J200" i="30"/>
  <c r="K200" i="30"/>
  <c r="J206" i="30"/>
  <c r="K206" i="30" s="1"/>
  <c r="J210" i="30"/>
  <c r="K210" i="30" s="1"/>
  <c r="J214" i="30"/>
  <c r="K214" i="30" s="1"/>
  <c r="J16" i="30"/>
  <c r="K16" i="30"/>
  <c r="J24" i="30"/>
  <c r="K24" i="30" s="1"/>
  <c r="J39" i="30"/>
  <c r="K39" i="30" s="1"/>
  <c r="J61" i="30"/>
  <c r="K61" i="30"/>
  <c r="J69" i="30"/>
  <c r="K69" i="30" s="1"/>
  <c r="J81" i="30"/>
  <c r="K81" i="30"/>
  <c r="J89" i="30"/>
  <c r="K89" i="30"/>
  <c r="J97" i="30"/>
  <c r="K97" i="30"/>
  <c r="J111" i="30"/>
  <c r="K111" i="30" s="1"/>
  <c r="J119" i="30"/>
  <c r="K119" i="30"/>
  <c r="J147" i="30"/>
  <c r="K147" i="30"/>
  <c r="J169" i="30"/>
  <c r="K169" i="30"/>
  <c r="J177" i="30"/>
  <c r="K177" i="30" s="1"/>
  <c r="J185" i="30"/>
  <c r="K185" i="30"/>
  <c r="J197" i="30"/>
  <c r="K197" i="30"/>
  <c r="J207" i="30"/>
  <c r="K207" i="30"/>
  <c r="J36" i="30"/>
  <c r="K36" i="30"/>
  <c r="J32" i="30"/>
  <c r="K32" i="30"/>
  <c r="J31" i="30"/>
  <c r="K31" i="30"/>
  <c r="J35" i="30"/>
  <c r="K35" i="30" s="1"/>
  <c r="J116" i="31"/>
  <c r="K116" i="31"/>
  <c r="J119" i="31"/>
  <c r="K119" i="31"/>
  <c r="J118" i="31"/>
  <c r="K118" i="31"/>
  <c r="J147" i="31"/>
  <c r="K147" i="31"/>
  <c r="J121" i="31"/>
  <c r="K121" i="31"/>
  <c r="J142" i="31"/>
  <c r="K142" i="31"/>
  <c r="J145" i="31"/>
  <c r="K145" i="31"/>
  <c r="J140" i="31"/>
  <c r="K140" i="31"/>
  <c r="J151" i="31"/>
  <c r="K151" i="31"/>
  <c r="J123" i="31"/>
  <c r="K123" i="31"/>
  <c r="J43" i="31"/>
  <c r="K43" i="31"/>
  <c r="J40" i="31"/>
  <c r="K40" i="31"/>
  <c r="J65" i="32"/>
  <c r="K65" i="32" s="1"/>
  <c r="J57" i="32"/>
  <c r="K57" i="32" s="1"/>
  <c r="J54" i="32"/>
  <c r="K54" i="32" s="1"/>
  <c r="J20" i="32"/>
  <c r="K20" i="32"/>
  <c r="J7" i="32"/>
  <c r="K7" i="32" s="1"/>
  <c r="J33" i="30"/>
  <c r="K33" i="30" s="1"/>
  <c r="J4" i="31"/>
  <c r="K4" i="31"/>
  <c r="J8" i="32"/>
  <c r="K8" i="32" s="1"/>
  <c r="J19" i="32"/>
  <c r="K19" i="32" s="1"/>
  <c r="J93" i="32"/>
  <c r="K93" i="32" s="1"/>
  <c r="G13" i="29"/>
  <c r="J201" i="30"/>
  <c r="K201" i="30" s="1"/>
  <c r="J85" i="30"/>
  <c r="K85" i="30" s="1"/>
  <c r="J65" i="30"/>
  <c r="K65" i="30"/>
  <c r="J150" i="31"/>
  <c r="K150" i="31"/>
  <c r="J15" i="32"/>
  <c r="K15" i="32" s="1"/>
  <c r="J36" i="32"/>
  <c r="K36" i="32"/>
  <c r="J47" i="32"/>
  <c r="K47" i="32"/>
  <c r="G21" i="16"/>
  <c r="H21" i="16"/>
  <c r="G86" i="16"/>
  <c r="G16" i="29"/>
  <c r="K6" i="32"/>
  <c r="K38" i="32"/>
  <c r="J5" i="32"/>
  <c r="K5" i="32" s="1"/>
  <c r="J9" i="32"/>
  <c r="K9" i="32"/>
  <c r="J13" i="32"/>
  <c r="K13" i="32"/>
  <c r="J17" i="32"/>
  <c r="K17" i="32" s="1"/>
  <c r="J21" i="32"/>
  <c r="K21" i="32" s="1"/>
  <c r="J25" i="32"/>
  <c r="K25" i="32"/>
  <c r="J29" i="32"/>
  <c r="K29" i="32"/>
  <c r="J33" i="32"/>
  <c r="K33" i="32" s="1"/>
  <c r="J37" i="32"/>
  <c r="K37" i="32" s="1"/>
  <c r="J41" i="32"/>
  <c r="K41" i="32"/>
  <c r="J49" i="32"/>
  <c r="K49" i="32"/>
  <c r="J73" i="32"/>
  <c r="K73" i="32" s="1"/>
  <c r="J70" i="32"/>
  <c r="K70" i="32"/>
  <c r="J71" i="32"/>
  <c r="K71" i="32"/>
  <c r="J67" i="32"/>
  <c r="K67" i="32" s="1"/>
  <c r="K68" i="32"/>
  <c r="J4" i="32"/>
  <c r="K4" i="32"/>
  <c r="J12" i="32"/>
  <c r="K12" i="32" s="1"/>
  <c r="J16" i="32"/>
  <c r="K16" i="32" s="1"/>
  <c r="J24" i="32"/>
  <c r="K24" i="32"/>
  <c r="J28" i="32"/>
  <c r="K28" i="32"/>
  <c r="J32" i="32"/>
  <c r="K32" i="32" s="1"/>
  <c r="J40" i="32"/>
  <c r="K40" i="32" s="1"/>
  <c r="J44" i="32"/>
  <c r="K44" i="32"/>
  <c r="J48" i="32"/>
  <c r="K48" i="32"/>
  <c r="J66" i="32"/>
  <c r="K66" i="32" s="1"/>
  <c r="J62" i="32"/>
  <c r="K62" i="32" s="1"/>
  <c r="J63" i="32"/>
  <c r="K63" i="32"/>
  <c r="J77" i="32"/>
  <c r="K77" i="32"/>
  <c r="J86" i="32"/>
  <c r="K86" i="32" s="1"/>
  <c r="J136" i="32"/>
  <c r="K136" i="32" s="1"/>
  <c r="J23" i="32"/>
  <c r="K23" i="32" s="1"/>
  <c r="J31" i="32"/>
  <c r="K31" i="32" s="1"/>
  <c r="J39" i="32"/>
  <c r="K39" i="32"/>
  <c r="J58" i="32"/>
  <c r="K58" i="32"/>
  <c r="J59" i="32"/>
  <c r="K59" i="32" s="1"/>
  <c r="J55" i="32"/>
  <c r="K55" i="32" s="1"/>
  <c r="J85" i="32"/>
  <c r="K85" i="32"/>
  <c r="K100" i="32"/>
  <c r="J135" i="32"/>
  <c r="K135" i="32"/>
  <c r="J162" i="32"/>
  <c r="K162" i="32" s="1"/>
  <c r="J209" i="32"/>
  <c r="K209" i="32" s="1"/>
  <c r="J217" i="32"/>
  <c r="K217" i="32"/>
  <c r="J87" i="32"/>
  <c r="K87" i="32" s="1"/>
  <c r="J91" i="32"/>
  <c r="K91" i="32"/>
  <c r="J95" i="32"/>
  <c r="K95" i="32"/>
  <c r="J99" i="32"/>
  <c r="K99" i="32" s="1"/>
  <c r="J165" i="32"/>
  <c r="K165" i="32"/>
  <c r="J208" i="32"/>
  <c r="K208" i="32" s="1"/>
  <c r="J216" i="32"/>
  <c r="K216" i="32" s="1"/>
  <c r="J82" i="32"/>
  <c r="K82" i="32"/>
  <c r="J90" i="32"/>
  <c r="K90" i="32"/>
  <c r="J94" i="32"/>
  <c r="K94" i="32" s="1"/>
  <c r="J98" i="32"/>
  <c r="K98" i="32" s="1"/>
  <c r="J133" i="32"/>
  <c r="K133" i="32"/>
  <c r="J207" i="32"/>
  <c r="K207" i="32"/>
  <c r="J215" i="32"/>
  <c r="K215" i="32" s="1"/>
  <c r="J219" i="32"/>
  <c r="K219" i="32" s="1"/>
  <c r="J81" i="32"/>
  <c r="K81" i="32"/>
  <c r="J132" i="32"/>
  <c r="K132" i="32" s="1"/>
  <c r="K214" i="32"/>
  <c r="G150" i="16"/>
  <c r="J135" i="30"/>
  <c r="K135" i="30"/>
  <c r="J20" i="30"/>
  <c r="K20" i="30"/>
  <c r="J124" i="31"/>
  <c r="K124" i="31"/>
  <c r="J77" i="30"/>
  <c r="K77" i="30"/>
  <c r="J126" i="32"/>
  <c r="K126" i="32"/>
  <c r="J128" i="32"/>
  <c r="K128" i="32"/>
  <c r="J125" i="32"/>
  <c r="K125" i="32" s="1"/>
  <c r="J131" i="32"/>
  <c r="K131" i="32" s="1"/>
  <c r="J129" i="32"/>
  <c r="K129" i="32"/>
  <c r="J121" i="32"/>
  <c r="K121" i="32" s="1"/>
  <c r="J120" i="32"/>
  <c r="K120" i="32" s="1"/>
  <c r="J119" i="32"/>
  <c r="K119" i="32"/>
  <c r="J123" i="32"/>
  <c r="K123" i="32"/>
  <c r="J111" i="32"/>
  <c r="K111" i="32" s="1"/>
  <c r="J113" i="32"/>
  <c r="K113" i="32" s="1"/>
  <c r="J115" i="32"/>
  <c r="K115" i="32"/>
  <c r="J117" i="32"/>
  <c r="K117" i="32"/>
  <c r="J112" i="32"/>
  <c r="K112" i="32" s="1"/>
  <c r="J107" i="32"/>
  <c r="K107" i="32" s="1"/>
  <c r="J104" i="32"/>
  <c r="K104" i="32"/>
  <c r="J108" i="32"/>
  <c r="K108" i="32"/>
  <c r="J105" i="32"/>
  <c r="K105" i="32" s="1"/>
  <c r="J109" i="32"/>
  <c r="K109" i="32" s="1"/>
  <c r="J78" i="32"/>
  <c r="K78" i="32"/>
  <c r="J74" i="32"/>
  <c r="K74" i="32" s="1"/>
  <c r="J210" i="32"/>
  <c r="K210" i="32" s="1"/>
  <c r="J198" i="32"/>
  <c r="K198" i="32"/>
  <c r="J202" i="32"/>
  <c r="K202" i="32" s="1"/>
  <c r="J200" i="32"/>
  <c r="K200" i="32" s="1"/>
  <c r="J199" i="32"/>
  <c r="K199" i="32"/>
  <c r="J197" i="32"/>
  <c r="K197" i="32"/>
  <c r="J201" i="32"/>
  <c r="K201" i="32" s="1"/>
  <c r="J186" i="32"/>
  <c r="K186" i="32" s="1"/>
  <c r="J183" i="32"/>
  <c r="K183" i="32"/>
  <c r="J185" i="32"/>
  <c r="K185" i="32"/>
  <c r="J184" i="32"/>
  <c r="K184" i="32" s="1"/>
  <c r="J189" i="32"/>
  <c r="K189" i="32"/>
  <c r="J188" i="32"/>
  <c r="K188" i="32"/>
  <c r="J178" i="32"/>
  <c r="K178" i="32" s="1"/>
  <c r="K180" i="32"/>
  <c r="J181" i="32"/>
  <c r="K181" i="32" s="1"/>
  <c r="J182" i="32"/>
  <c r="K182" i="32" s="1"/>
  <c r="J177" i="32"/>
  <c r="K177" i="32"/>
  <c r="J171" i="32"/>
  <c r="K171" i="32"/>
  <c r="J173" i="32"/>
  <c r="K173" i="32"/>
  <c r="J169" i="32"/>
  <c r="K169" i="32" s="1"/>
  <c r="J170" i="32"/>
  <c r="K170" i="32" s="1"/>
  <c r="J175" i="32"/>
  <c r="K175" i="32"/>
  <c r="J167" i="32"/>
  <c r="K167" i="32"/>
  <c r="J166" i="32"/>
  <c r="K166" i="32"/>
  <c r="J163" i="32"/>
  <c r="K163" i="32" s="1"/>
  <c r="J160" i="32"/>
  <c r="K160" i="32" s="1"/>
  <c r="J158" i="32"/>
  <c r="K158" i="32"/>
  <c r="J161" i="32"/>
  <c r="K161" i="32"/>
  <c r="J155" i="32"/>
  <c r="K155" i="32" s="1"/>
  <c r="J159" i="32"/>
  <c r="K159" i="32"/>
  <c r="J157" i="32"/>
  <c r="K157" i="32"/>
  <c r="J148" i="32"/>
  <c r="K148" i="32"/>
  <c r="J152" i="32"/>
  <c r="K152" i="32" s="1"/>
  <c r="J147" i="32"/>
  <c r="K147" i="32" s="1"/>
  <c r="J151" i="32"/>
  <c r="K151" i="32"/>
  <c r="J150" i="32"/>
  <c r="K150" i="32"/>
  <c r="J149" i="32"/>
  <c r="K149" i="32" s="1"/>
  <c r="J143" i="32"/>
  <c r="K143" i="32" s="1"/>
  <c r="J141" i="32"/>
  <c r="K141" i="32"/>
  <c r="J142" i="32"/>
  <c r="K142" i="32"/>
  <c r="J145" i="32"/>
  <c r="K145" i="32" s="1"/>
  <c r="J139" i="32"/>
  <c r="K139" i="32" s="1"/>
  <c r="J140" i="32"/>
  <c r="K140" i="32"/>
  <c r="J144" i="32"/>
  <c r="K144" i="32"/>
  <c r="H340" i="29"/>
  <c r="H328" i="29"/>
  <c r="H333" i="29"/>
  <c r="G320" i="29"/>
  <c r="H320" i="29"/>
  <c r="J47" i="30"/>
  <c r="K47" i="30" s="1"/>
  <c r="J57" i="30"/>
  <c r="K57" i="30"/>
  <c r="J115" i="30"/>
  <c r="K115" i="30" s="1"/>
  <c r="J143" i="30"/>
  <c r="K143" i="30" s="1"/>
  <c r="J173" i="30"/>
  <c r="K173" i="30" s="1"/>
  <c r="G131" i="29"/>
  <c r="G98" i="16"/>
  <c r="G88" i="29"/>
  <c r="G108" i="29"/>
  <c r="H108" i="29"/>
  <c r="G107" i="29"/>
  <c r="H107" i="29"/>
  <c r="G104" i="29"/>
  <c r="H104" i="29"/>
  <c r="G106" i="29"/>
  <c r="H106" i="29"/>
  <c r="H118" i="29"/>
  <c r="G157" i="16"/>
  <c r="G37" i="16"/>
  <c r="G85" i="16"/>
  <c r="G259" i="29"/>
  <c r="G67" i="16"/>
  <c r="G27" i="29"/>
  <c r="G74" i="29"/>
  <c r="G137" i="29"/>
  <c r="J168" i="32"/>
  <c r="K168" i="32" s="1"/>
  <c r="J238" i="32"/>
  <c r="K238" i="32"/>
  <c r="J245" i="32"/>
  <c r="K245" i="32"/>
  <c r="G194" i="16"/>
  <c r="G261" i="29"/>
  <c r="G292" i="29"/>
  <c r="G343" i="29"/>
  <c r="J314" i="30"/>
  <c r="K314" i="30" s="1"/>
  <c r="J327" i="30"/>
  <c r="K327" i="30"/>
  <c r="G211" i="29"/>
  <c r="J22" i="32"/>
  <c r="K22" i="32" s="1"/>
  <c r="J263" i="32"/>
  <c r="K263" i="32" s="1"/>
  <c r="J275" i="32"/>
  <c r="K275" i="32"/>
  <c r="G266" i="29"/>
  <c r="G296" i="29"/>
  <c r="G258" i="29"/>
  <c r="G299" i="29"/>
  <c r="H299" i="29"/>
  <c r="G331" i="29"/>
  <c r="K239" i="32"/>
  <c r="G197" i="16"/>
  <c r="H197" i="16"/>
  <c r="H206" i="16"/>
  <c r="G201" i="16"/>
  <c r="G208" i="16"/>
  <c r="G216" i="16"/>
  <c r="G224" i="16"/>
  <c r="G228" i="16"/>
  <c r="G232" i="16"/>
  <c r="G240" i="16"/>
  <c r="G244" i="16"/>
  <c r="G263" i="16"/>
  <c r="G267" i="16"/>
  <c r="G271" i="16"/>
  <c r="G289" i="16"/>
  <c r="G297" i="16"/>
  <c r="G273" i="16"/>
  <c r="G202" i="29"/>
  <c r="H202" i="29"/>
  <c r="H217" i="29"/>
  <c r="G209" i="29"/>
  <c r="J246" i="32"/>
  <c r="K246" i="32"/>
  <c r="G225" i="16"/>
  <c r="G229" i="16"/>
  <c r="G218" i="29"/>
  <c r="G222" i="29"/>
  <c r="J240" i="32"/>
  <c r="K240" i="32" s="1"/>
  <c r="J242" i="32"/>
  <c r="K242" i="32"/>
  <c r="G207" i="16"/>
  <c r="G210" i="16"/>
  <c r="G214" i="16"/>
  <c r="G226" i="16"/>
  <c r="G230" i="16"/>
  <c r="G250" i="16"/>
  <c r="H250" i="16"/>
  <c r="G135" i="16"/>
  <c r="G8" i="16"/>
  <c r="G17" i="16"/>
  <c r="G28" i="16"/>
  <c r="G180" i="29"/>
  <c r="G184" i="29"/>
  <c r="G192" i="29"/>
  <c r="H192" i="29"/>
  <c r="G196" i="29"/>
  <c r="H196" i="29"/>
  <c r="H241" i="29"/>
  <c r="G200" i="29"/>
  <c r="G223" i="29"/>
  <c r="G227" i="29"/>
  <c r="J236" i="32"/>
  <c r="K236" i="32" s="1"/>
  <c r="G200" i="16"/>
  <c r="G235" i="16"/>
  <c r="G242" i="16"/>
  <c r="G247" i="16"/>
  <c r="G251" i="16"/>
  <c r="H251" i="16"/>
  <c r="G266" i="16"/>
  <c r="G270" i="16"/>
  <c r="G287" i="16"/>
  <c r="G291" i="16"/>
  <c r="G238" i="29"/>
  <c r="G291" i="29"/>
  <c r="G315" i="29"/>
  <c r="G317" i="29"/>
  <c r="G237" i="29"/>
  <c r="G241" i="29"/>
  <c r="G253" i="29"/>
  <c r="H253" i="29"/>
  <c r="H274" i="29"/>
  <c r="G272" i="29"/>
  <c r="G280" i="29"/>
  <c r="H280" i="29"/>
  <c r="J226" i="30"/>
  <c r="K226" i="30"/>
  <c r="J262" i="30"/>
  <c r="K262" i="30" s="1"/>
  <c r="J267" i="30"/>
  <c r="K267" i="30" s="1"/>
  <c r="J275" i="30"/>
  <c r="K275" i="30"/>
  <c r="J284" i="30"/>
  <c r="K284" i="30" s="1"/>
  <c r="G288" i="16"/>
  <c r="G251" i="29"/>
  <c r="H251" i="29"/>
  <c r="G260" i="29"/>
  <c r="G281" i="29"/>
  <c r="G286" i="29"/>
  <c r="G304" i="29"/>
  <c r="H304" i="29"/>
  <c r="G319" i="29"/>
  <c r="G318" i="29"/>
  <c r="G230" i="29"/>
  <c r="G234" i="29"/>
  <c r="G246" i="29"/>
  <c r="G269" i="29"/>
  <c r="G273" i="29"/>
  <c r="G277" i="29"/>
  <c r="H277" i="29"/>
  <c r="G298" i="29"/>
  <c r="G302" i="29"/>
  <c r="H302" i="29"/>
  <c r="G309" i="29"/>
  <c r="G313" i="29"/>
  <c r="J221" i="30"/>
  <c r="K221" i="30" s="1"/>
  <c r="J225" i="30"/>
  <c r="K225" i="30" s="1"/>
  <c r="J229" i="30"/>
  <c r="K229" i="30" s="1"/>
  <c r="J233" i="30"/>
  <c r="K233" i="30"/>
  <c r="J249" i="30"/>
  <c r="K249" i="30" s="1"/>
  <c r="J253" i="30"/>
  <c r="K253" i="30" s="1"/>
  <c r="J230" i="30"/>
  <c r="K230" i="30" s="1"/>
  <c r="J268" i="30"/>
  <c r="K268" i="30"/>
  <c r="J276" i="30"/>
  <c r="K276" i="30" s="1"/>
  <c r="J288" i="30"/>
  <c r="K288" i="30" s="1"/>
  <c r="J253" i="31"/>
  <c r="K253" i="31"/>
  <c r="G243" i="29"/>
  <c r="J250" i="30"/>
  <c r="K250" i="30" s="1"/>
  <c r="J271" i="30"/>
  <c r="K271" i="30"/>
  <c r="J292" i="30"/>
  <c r="K292" i="30"/>
  <c r="J249" i="31"/>
  <c r="K249" i="31"/>
  <c r="J254" i="31"/>
  <c r="K254" i="31"/>
  <c r="G289" i="29"/>
  <c r="G314" i="29"/>
  <c r="J222" i="30"/>
  <c r="K222" i="30"/>
  <c r="J254" i="30"/>
  <c r="K254" i="30" s="1"/>
  <c r="J264" i="30"/>
  <c r="K264" i="30"/>
  <c r="J280" i="30"/>
  <c r="K280" i="30"/>
  <c r="J250" i="31"/>
  <c r="K250" i="31"/>
  <c r="G127" i="16"/>
  <c r="H127" i="16"/>
  <c r="G126" i="16"/>
  <c r="H126" i="16"/>
  <c r="G226" i="29"/>
  <c r="J45" i="32"/>
  <c r="K45" i="32" s="1"/>
  <c r="J227" i="32"/>
  <c r="K227" i="32" s="1"/>
  <c r="J234" i="32"/>
  <c r="K234" i="32"/>
  <c r="J241" i="32"/>
  <c r="K241" i="32" s="1"/>
  <c r="J244" i="32"/>
  <c r="K244" i="32" s="1"/>
  <c r="J248" i="32"/>
  <c r="K248" i="32"/>
  <c r="J250" i="32"/>
  <c r="K250" i="32"/>
  <c r="J254" i="32"/>
  <c r="K254" i="32" s="1"/>
  <c r="J262" i="32"/>
  <c r="K262" i="32" s="1"/>
  <c r="J268" i="32"/>
  <c r="K268" i="32"/>
  <c r="J274" i="32"/>
  <c r="K274" i="32"/>
  <c r="G218" i="16"/>
  <c r="H218" i="16"/>
  <c r="G222" i="16"/>
  <c r="H222" i="16"/>
  <c r="G257" i="16"/>
  <c r="G275" i="16"/>
  <c r="H275" i="16"/>
  <c r="G283" i="16"/>
  <c r="G295" i="16"/>
  <c r="G299" i="16"/>
  <c r="G303" i="16"/>
  <c r="G124" i="16"/>
  <c r="H124" i="16"/>
  <c r="H163" i="16"/>
  <c r="G168" i="16"/>
  <c r="G206" i="29"/>
  <c r="J211" i="32"/>
  <c r="K211" i="32" s="1"/>
  <c r="J222" i="32"/>
  <c r="K222" i="32" s="1"/>
  <c r="J226" i="32"/>
  <c r="K226" i="32"/>
  <c r="J230" i="32"/>
  <c r="K230" i="32" s="1"/>
  <c r="J233" i="32"/>
  <c r="K233" i="32" s="1"/>
  <c r="J253" i="32"/>
  <c r="K253" i="32"/>
  <c r="J258" i="32"/>
  <c r="K258" i="32"/>
  <c r="J267" i="32"/>
  <c r="K267" i="32" s="1"/>
  <c r="J271" i="32"/>
  <c r="K271" i="32" s="1"/>
  <c r="J273" i="32"/>
  <c r="K273" i="32"/>
  <c r="G262" i="16"/>
  <c r="G276" i="16"/>
  <c r="H276" i="16"/>
  <c r="G280" i="16"/>
  <c r="H280" i="16"/>
  <c r="G296" i="16"/>
  <c r="G300" i="16"/>
  <c r="G186" i="29"/>
  <c r="G194" i="29"/>
  <c r="H194" i="29"/>
  <c r="J225" i="32"/>
  <c r="K225" i="32" s="1"/>
  <c r="J249" i="32"/>
  <c r="K249" i="32"/>
  <c r="J252" i="32"/>
  <c r="K252" i="32"/>
  <c r="J260" i="32"/>
  <c r="K260" i="32" s="1"/>
  <c r="J264" i="32"/>
  <c r="K264" i="32" s="1"/>
  <c r="J266" i="32"/>
  <c r="K266" i="32"/>
  <c r="J270" i="32"/>
  <c r="K270" i="32"/>
  <c r="J276" i="32"/>
  <c r="K276" i="32" s="1"/>
  <c r="G259" i="16"/>
  <c r="G281" i="16"/>
  <c r="G285" i="16"/>
  <c r="G169" i="16"/>
  <c r="G113" i="16"/>
  <c r="H113" i="16"/>
  <c r="H119" i="16"/>
  <c r="G179" i="29"/>
  <c r="G183" i="29"/>
  <c r="G191" i="29"/>
  <c r="H191" i="29"/>
  <c r="G195" i="29"/>
  <c r="H195" i="29"/>
  <c r="G199" i="29"/>
  <c r="G215" i="29"/>
  <c r="G225" i="29"/>
  <c r="J220" i="32"/>
  <c r="K220" i="32" s="1"/>
  <c r="J228" i="32"/>
  <c r="K228" i="32"/>
  <c r="J231" i="32"/>
  <c r="K231" i="32"/>
  <c r="J259" i="32"/>
  <c r="K259" i="32" s="1"/>
  <c r="J272" i="32"/>
  <c r="K272" i="32" s="1"/>
  <c r="G195" i="16"/>
  <c r="G193" i="16"/>
  <c r="G191" i="16"/>
  <c r="G198" i="16"/>
  <c r="G213" i="16"/>
  <c r="G217" i="16"/>
  <c r="G237" i="16"/>
  <c r="G249" i="16"/>
  <c r="H249" i="16"/>
  <c r="H264" i="16"/>
  <c r="G264" i="16"/>
  <c r="G231" i="29"/>
  <c r="H231" i="29"/>
  <c r="G233" i="29"/>
  <c r="G235" i="29"/>
  <c r="G240" i="29"/>
  <c r="G264" i="29"/>
  <c r="G332" i="29"/>
  <c r="G268" i="29"/>
  <c r="G294" i="29"/>
  <c r="G341" i="29"/>
  <c r="G275" i="29"/>
  <c r="H275" i="29"/>
  <c r="G279" i="29"/>
  <c r="H279" i="29"/>
  <c r="G295" i="29"/>
  <c r="G300" i="29"/>
  <c r="H300" i="29"/>
  <c r="G338" i="29"/>
  <c r="G263" i="29"/>
  <c r="G290" i="29"/>
  <c r="G287" i="29"/>
  <c r="G335" i="29"/>
  <c r="G334" i="29"/>
  <c r="J234" i="30"/>
  <c r="K234" i="30" s="1"/>
  <c r="J238" i="30"/>
  <c r="K238" i="30"/>
  <c r="J242" i="30"/>
  <c r="K242" i="30" s="1"/>
  <c r="J246" i="30"/>
  <c r="K246" i="30" s="1"/>
  <c r="J296" i="30"/>
  <c r="K296" i="30" s="1"/>
  <c r="J300" i="30"/>
  <c r="K300" i="30"/>
  <c r="J304" i="30"/>
  <c r="K304" i="30" s="1"/>
  <c r="J316" i="30"/>
  <c r="K316" i="30" s="1"/>
  <c r="J324" i="30"/>
  <c r="K324" i="30" s="1"/>
  <c r="J328" i="30"/>
  <c r="K328" i="30"/>
  <c r="J331" i="30"/>
  <c r="K331" i="30" s="1"/>
  <c r="J338" i="30"/>
  <c r="K338" i="30" s="1"/>
  <c r="J342" i="30"/>
  <c r="K342" i="30" s="1"/>
  <c r="J345" i="30"/>
  <c r="K345" i="30"/>
  <c r="J223" i="31"/>
  <c r="K223" i="31"/>
  <c r="J227" i="31"/>
  <c r="K227" i="31"/>
  <c r="J242" i="31"/>
  <c r="K242" i="31"/>
  <c r="J246" i="31"/>
  <c r="K246" i="31"/>
  <c r="J227" i="30"/>
  <c r="K227" i="30" s="1"/>
  <c r="J235" i="30"/>
  <c r="K235" i="30" s="1"/>
  <c r="J243" i="30"/>
  <c r="K243" i="30"/>
  <c r="J251" i="30"/>
  <c r="K251" i="30" s="1"/>
  <c r="J259" i="30"/>
  <c r="K259" i="30" s="1"/>
  <c r="J263" i="30"/>
  <c r="K263" i="30" s="1"/>
  <c r="J269" i="30"/>
  <c r="K269" i="30"/>
  <c r="J277" i="30"/>
  <c r="K277" i="30" s="1"/>
  <c r="J285" i="30"/>
  <c r="K285" i="30" s="1"/>
  <c r="J301" i="30"/>
  <c r="K301" i="30"/>
  <c r="J308" i="30"/>
  <c r="K308" i="30" s="1"/>
  <c r="J312" i="30"/>
  <c r="K312" i="30" s="1"/>
  <c r="J318" i="30"/>
  <c r="K318" i="30" s="1"/>
  <c r="J332" i="30"/>
  <c r="K332" i="30" s="1"/>
  <c r="J339" i="30"/>
  <c r="K339" i="30" s="1"/>
  <c r="J346" i="30"/>
  <c r="K346" i="30" s="1"/>
  <c r="J220" i="31"/>
  <c r="K220" i="31"/>
  <c r="J228" i="31"/>
  <c r="K228" i="31"/>
  <c r="J239" i="31"/>
  <c r="K239" i="31"/>
  <c r="J243" i="31"/>
  <c r="K243" i="31"/>
  <c r="J247" i="31"/>
  <c r="K247" i="31"/>
  <c r="J251" i="31"/>
  <c r="K251" i="31"/>
  <c r="J228" i="30"/>
  <c r="K228" i="30" s="1"/>
  <c r="J236" i="30"/>
  <c r="K236" i="30" s="1"/>
  <c r="J240" i="30"/>
  <c r="K240" i="30"/>
  <c r="J244" i="30"/>
  <c r="K244" i="30" s="1"/>
  <c r="J266" i="30"/>
  <c r="K266" i="30" s="1"/>
  <c r="J278" i="30"/>
  <c r="K278" i="30" s="1"/>
  <c r="J290" i="30"/>
  <c r="K290" i="30"/>
  <c r="J294" i="30"/>
  <c r="K294" i="30" s="1"/>
  <c r="J298" i="30"/>
  <c r="K298" i="30" s="1"/>
  <c r="J302" i="30"/>
  <c r="K302" i="30" s="1"/>
  <c r="J313" i="30"/>
  <c r="K313" i="30" s="1"/>
  <c r="J319" i="30"/>
  <c r="K319" i="30" s="1"/>
  <c r="J321" i="30"/>
  <c r="K321" i="30"/>
  <c r="J322" i="30"/>
  <c r="K322" i="30" s="1"/>
  <c r="J326" i="30"/>
  <c r="K326" i="30" s="1"/>
  <c r="J347" i="30"/>
  <c r="K347" i="30"/>
  <c r="J225" i="31"/>
  <c r="K225" i="31"/>
  <c r="J233" i="31"/>
  <c r="K233" i="31"/>
  <c r="J236" i="31"/>
  <c r="K236" i="31"/>
  <c r="J244" i="31"/>
  <c r="K244" i="31"/>
  <c r="J241" i="30"/>
  <c r="K241" i="30" s="1"/>
  <c r="J287" i="30"/>
  <c r="K287" i="30" s="1"/>
  <c r="J323" i="30"/>
  <c r="K323" i="30"/>
  <c r="J330" i="30"/>
  <c r="K330" i="30" s="1"/>
  <c r="J334" i="30"/>
  <c r="K334" i="30" s="1"/>
  <c r="J337" i="30"/>
  <c r="K337" i="30" s="1"/>
  <c r="J344" i="30"/>
  <c r="K344" i="30" s="1"/>
  <c r="J348" i="30"/>
  <c r="K348" i="30" s="1"/>
  <c r="J222" i="31"/>
  <c r="K222" i="31"/>
  <c r="J22" i="33"/>
  <c r="K22" i="33" s="1"/>
  <c r="J17" i="33"/>
  <c r="K17" i="33"/>
  <c r="J16" i="33"/>
  <c r="K16" i="33" s="1"/>
  <c r="J20" i="33"/>
  <c r="K20" i="33" s="1"/>
  <c r="J297" i="31"/>
  <c r="K297" i="31"/>
  <c r="J291" i="31"/>
  <c r="K291" i="31"/>
  <c r="J320" i="31"/>
  <c r="K320" i="31"/>
  <c r="J310" i="31"/>
  <c r="K310" i="31"/>
  <c r="J267" i="31"/>
  <c r="K267" i="31"/>
  <c r="J277" i="31"/>
  <c r="K277" i="31"/>
  <c r="J261" i="31"/>
  <c r="K261" i="31"/>
  <c r="J289" i="31"/>
  <c r="K289" i="31"/>
  <c r="J263" i="31"/>
  <c r="K263" i="31"/>
  <c r="J281" i="31"/>
  <c r="K281" i="31"/>
  <c r="J295" i="31"/>
  <c r="K295" i="31"/>
  <c r="J340" i="31"/>
  <c r="K340" i="31"/>
  <c r="J303" i="31"/>
  <c r="K303" i="31"/>
  <c r="J275" i="31"/>
  <c r="K275" i="31"/>
  <c r="J315" i="31"/>
  <c r="K315" i="31"/>
  <c r="J269" i="31"/>
  <c r="K269" i="31"/>
  <c r="J305" i="31"/>
  <c r="K305" i="31"/>
  <c r="J328" i="31"/>
  <c r="K328" i="31"/>
  <c r="J268" i="31"/>
  <c r="K268" i="31"/>
  <c r="J272" i="31"/>
  <c r="K272" i="31"/>
  <c r="J276" i="31"/>
  <c r="K276" i="31"/>
  <c r="J280" i="31"/>
  <c r="K280" i="31"/>
  <c r="J284" i="31"/>
  <c r="K284" i="31"/>
  <c r="J296" i="31"/>
  <c r="K296" i="31"/>
  <c r="J300" i="31"/>
  <c r="K300" i="31"/>
  <c r="J304" i="31"/>
  <c r="K304" i="31"/>
  <c r="J319" i="31"/>
  <c r="K319" i="31"/>
  <c r="J327" i="31"/>
  <c r="K327" i="31"/>
  <c r="J335" i="31"/>
  <c r="K335" i="31"/>
  <c r="J339" i="31"/>
  <c r="K339" i="31"/>
  <c r="J343" i="31"/>
  <c r="K343" i="31"/>
  <c r="J347" i="31"/>
  <c r="K347" i="31"/>
  <c r="J283" i="31"/>
  <c r="K283" i="31"/>
  <c r="J299" i="31"/>
  <c r="K299" i="31"/>
  <c r="J314" i="31"/>
  <c r="K314" i="31"/>
  <c r="J334" i="31"/>
  <c r="K334" i="31"/>
  <c r="J338" i="31"/>
  <c r="K338" i="31"/>
  <c r="J342" i="31"/>
  <c r="K342" i="31"/>
  <c r="J346" i="31"/>
  <c r="K346" i="31"/>
  <c r="J262" i="31"/>
  <c r="K262" i="31"/>
  <c r="J274" i="31"/>
  <c r="K274" i="31"/>
  <c r="J290" i="31"/>
  <c r="K290" i="31"/>
  <c r="J302" i="31"/>
  <c r="K302" i="31"/>
  <c r="J309" i="31"/>
  <c r="K309" i="31"/>
  <c r="J313" i="31"/>
  <c r="K313" i="31"/>
  <c r="J317" i="31"/>
  <c r="K317" i="31"/>
  <c r="J321" i="31"/>
  <c r="K321" i="31"/>
  <c r="J325" i="31"/>
  <c r="K325" i="31"/>
  <c r="J329" i="31"/>
  <c r="K329" i="31"/>
  <c r="J333" i="31"/>
  <c r="K333" i="31"/>
  <c r="J341" i="31"/>
  <c r="K341" i="31"/>
  <c r="J349" i="31"/>
  <c r="K349" i="31"/>
  <c r="J257" i="31"/>
  <c r="K257" i="31"/>
  <c r="J273" i="31"/>
  <c r="K273" i="31"/>
  <c r="J285" i="31"/>
  <c r="K285" i="31"/>
  <c r="J308" i="31"/>
  <c r="K308" i="31"/>
  <c r="J324" i="31"/>
  <c r="K324" i="31"/>
  <c r="J344" i="31"/>
  <c r="K344" i="31"/>
  <c r="H310" i="29"/>
  <c r="H229" i="29"/>
  <c r="H262" i="29"/>
  <c r="H208" i="29"/>
  <c r="J349" i="32"/>
  <c r="J348" i="32"/>
  <c r="J346" i="32"/>
  <c r="K346" i="32" s="1"/>
  <c r="J344" i="32"/>
  <c r="K344" i="32"/>
  <c r="J341" i="32"/>
  <c r="J355" i="32"/>
  <c r="K315" i="32"/>
  <c r="K301" i="32"/>
  <c r="J23" i="33"/>
  <c r="K23" i="33" s="1"/>
  <c r="J26" i="33"/>
  <c r="K26" i="33" s="1"/>
  <c r="J27" i="33"/>
  <c r="K27" i="33"/>
  <c r="J24" i="33"/>
  <c r="K24" i="33" s="1"/>
  <c r="J28" i="33"/>
  <c r="K28" i="33" s="1"/>
  <c r="J25" i="33"/>
  <c r="K25" i="33" s="1"/>
  <c r="J12" i="33"/>
  <c r="K12" i="33" s="1"/>
  <c r="J14" i="33"/>
  <c r="K14" i="33" s="1"/>
  <c r="J9" i="33"/>
  <c r="K9" i="33"/>
  <c r="J15" i="33"/>
  <c r="K15" i="33" s="1"/>
  <c r="J13" i="33"/>
  <c r="K13" i="33" s="1"/>
  <c r="K99" i="33"/>
  <c r="K100" i="33"/>
  <c r="K145" i="33"/>
  <c r="K151" i="33"/>
  <c r="K141" i="33"/>
  <c r="K201" i="33"/>
  <c r="K186" i="33"/>
  <c r="K197" i="33"/>
  <c r="K235" i="33"/>
  <c r="K293" i="33"/>
  <c r="K294" i="33"/>
  <c r="K336" i="33"/>
  <c r="J5" i="33"/>
  <c r="K5" i="33" s="1"/>
  <c r="J6" i="33"/>
  <c r="K6" i="33" s="1"/>
  <c r="J8" i="33"/>
  <c r="K8" i="33"/>
  <c r="J194" i="32"/>
  <c r="K194" i="32"/>
  <c r="J190" i="32"/>
  <c r="K190" i="32"/>
  <c r="J191" i="32"/>
  <c r="K191" i="32" s="1"/>
  <c r="J196" i="32"/>
  <c r="K196" i="32" s="1"/>
  <c r="J193" i="32"/>
  <c r="K193" i="32"/>
  <c r="J192" i="32"/>
  <c r="K192" i="32"/>
  <c r="J126" i="31"/>
  <c r="K126" i="31"/>
  <c r="J130" i="31"/>
  <c r="K130" i="31"/>
  <c r="J127" i="31"/>
  <c r="K127" i="31"/>
  <c r="J131" i="31"/>
  <c r="K131" i="31"/>
  <c r="G163" i="16"/>
  <c r="G121" i="16"/>
  <c r="G68" i="16"/>
  <c r="G118" i="16"/>
  <c r="J186" i="31"/>
  <c r="K186" i="31"/>
  <c r="G129" i="29"/>
  <c r="J211" i="30"/>
  <c r="K211" i="30"/>
  <c r="J124" i="32"/>
  <c r="K124" i="32" s="1"/>
  <c r="J237" i="30"/>
  <c r="K237" i="30" s="1"/>
  <c r="J174" i="32"/>
  <c r="K174" i="32" s="1"/>
  <c r="J304" i="32"/>
  <c r="K304" i="32" s="1"/>
  <c r="J300" i="32"/>
  <c r="K300" i="32"/>
  <c r="J303" i="32"/>
  <c r="K303" i="32"/>
  <c r="J299" i="32"/>
  <c r="K299" i="32" s="1"/>
  <c r="J305" i="32"/>
  <c r="K305" i="32"/>
  <c r="J325" i="32"/>
  <c r="K325" i="32"/>
  <c r="J324" i="32"/>
  <c r="K324" i="32" s="1"/>
  <c r="J327" i="32"/>
  <c r="K327" i="32"/>
  <c r="J323" i="32"/>
  <c r="K323" i="32"/>
  <c r="J326" i="32"/>
  <c r="K326" i="32" s="1"/>
  <c r="J322" i="32"/>
  <c r="K322" i="32" s="1"/>
  <c r="J131" i="30"/>
  <c r="K131" i="30"/>
  <c r="J151" i="30"/>
  <c r="K151" i="30" s="1"/>
  <c r="J114" i="31"/>
  <c r="K114" i="31"/>
  <c r="J112" i="31"/>
  <c r="K112" i="31"/>
  <c r="G268" i="16"/>
  <c r="J274" i="30"/>
  <c r="K274" i="30"/>
  <c r="J230" i="31"/>
  <c r="K230" i="31"/>
  <c r="J321" i="32"/>
  <c r="K321" i="32" s="1"/>
  <c r="J317" i="32"/>
  <c r="K317" i="32"/>
  <c r="J319" i="32"/>
  <c r="K319" i="32"/>
  <c r="J316" i="32"/>
  <c r="K316" i="32" s="1"/>
  <c r="J363" i="32"/>
  <c r="K363" i="32" s="1"/>
  <c r="J371" i="32"/>
  <c r="K371" i="32"/>
  <c r="J379" i="32"/>
  <c r="K379" i="32"/>
  <c r="J383" i="32"/>
  <c r="K383" i="32" s="1"/>
  <c r="J318" i="32"/>
  <c r="K318" i="32" s="1"/>
  <c r="J380" i="32"/>
  <c r="K380" i="32"/>
  <c r="J396" i="32"/>
  <c r="K396" i="32"/>
  <c r="J303" i="30"/>
  <c r="K303" i="30" s="1"/>
  <c r="J283" i="32"/>
  <c r="K283" i="32"/>
  <c r="J281" i="32"/>
  <c r="K281" i="32" s="1"/>
  <c r="J314" i="32"/>
  <c r="K314" i="32" s="1"/>
  <c r="J310" i="32"/>
  <c r="K310" i="32"/>
  <c r="J313" i="32"/>
  <c r="K313" i="32"/>
  <c r="J309" i="32"/>
  <c r="K309" i="32" s="1"/>
  <c r="J312" i="32"/>
  <c r="K312" i="32" s="1"/>
  <c r="J308" i="32"/>
  <c r="K308" i="32"/>
  <c r="J292" i="32"/>
  <c r="K292" i="32"/>
  <c r="J293" i="32"/>
  <c r="K293" i="32" s="1"/>
  <c r="J368" i="32"/>
  <c r="K368" i="32" s="1"/>
  <c r="J291" i="30"/>
  <c r="K291" i="30" s="1"/>
  <c r="J226" i="31"/>
  <c r="K226" i="31"/>
  <c r="J237" i="31"/>
  <c r="K237" i="31"/>
  <c r="J333" i="32"/>
  <c r="K333" i="32"/>
  <c r="J329" i="32"/>
  <c r="K329" i="32"/>
  <c r="J332" i="32"/>
  <c r="K332" i="32" s="1"/>
  <c r="J335" i="32"/>
  <c r="K335" i="32" s="1"/>
  <c r="K342" i="32" s="1"/>
  <c r="J331" i="32"/>
  <c r="K331" i="32" s="1"/>
  <c r="J339" i="32"/>
  <c r="K339" i="32"/>
  <c r="J336" i="32"/>
  <c r="K336" i="32"/>
  <c r="J340" i="32"/>
  <c r="K340" i="32" s="1"/>
  <c r="J337" i="32"/>
  <c r="K337" i="32" s="1"/>
  <c r="J345" i="32"/>
  <c r="K345" i="32"/>
  <c r="J343" i="32"/>
  <c r="K343" i="32"/>
  <c r="J347" i="32"/>
  <c r="K347" i="32" s="1"/>
  <c r="J352" i="32"/>
  <c r="K352" i="32" s="1"/>
  <c r="J354" i="32"/>
  <c r="K354" i="32"/>
  <c r="J356" i="32"/>
  <c r="J353" i="32"/>
  <c r="K353" i="32" s="1"/>
  <c r="J351" i="32"/>
  <c r="K351" i="32"/>
  <c r="J338" i="32"/>
  <c r="K338" i="32" s="1"/>
  <c r="J311" i="32"/>
  <c r="K311" i="32" s="1"/>
  <c r="J280" i="32"/>
  <c r="K280" i="32"/>
  <c r="J285" i="32"/>
  <c r="K285" i="32"/>
  <c r="J289" i="32"/>
  <c r="K289" i="32" s="1"/>
  <c r="J297" i="32"/>
  <c r="K297" i="32" s="1"/>
  <c r="J385" i="32"/>
  <c r="K385" i="32"/>
  <c r="J393" i="32"/>
  <c r="K393" i="32"/>
  <c r="J401" i="32"/>
  <c r="K401" i="32" s="1"/>
  <c r="J282" i="32"/>
  <c r="K282" i="32" s="1"/>
  <c r="J286" i="32"/>
  <c r="K286" i="32"/>
  <c r="J290" i="32"/>
  <c r="K290" i="32"/>
  <c r="J294" i="32"/>
  <c r="K294" i="32" s="1"/>
  <c r="J298" i="32"/>
  <c r="K298" i="32" s="1"/>
  <c r="J362" i="32"/>
  <c r="K362" i="32"/>
  <c r="J366" i="32"/>
  <c r="K366" i="32"/>
  <c r="J370" i="32"/>
  <c r="K370" i="32" s="1"/>
  <c r="J374" i="32"/>
  <c r="K374" i="32" s="1"/>
  <c r="J378" i="32"/>
  <c r="K378" i="32"/>
  <c r="J386" i="32"/>
  <c r="K386" i="32" s="1"/>
  <c r="J394" i="32"/>
  <c r="K394" i="32"/>
  <c r="J402" i="32"/>
  <c r="K402" i="32" s="1"/>
  <c r="J278" i="32"/>
  <c r="K278" i="32"/>
  <c r="J287" i="32"/>
  <c r="K287" i="32"/>
  <c r="J359" i="32"/>
  <c r="K359" i="32" s="1"/>
  <c r="J367" i="32"/>
  <c r="K367" i="32" s="1"/>
  <c r="J375" i="32"/>
  <c r="K375" i="32"/>
  <c r="J387" i="32"/>
  <c r="K387" i="32"/>
  <c r="J395" i="32"/>
  <c r="K395" i="32" s="1"/>
  <c r="J403" i="32"/>
  <c r="K403" i="32" s="1"/>
  <c r="G41" i="28"/>
  <c r="G74" i="28"/>
  <c r="H74" i="28"/>
  <c r="G293" i="28"/>
  <c r="G180" i="28"/>
  <c r="H180" i="28"/>
  <c r="G236" i="28"/>
  <c r="G296" i="28"/>
  <c r="G273" i="28"/>
  <c r="G207" i="28"/>
  <c r="G240" i="27"/>
  <c r="G158" i="27"/>
  <c r="G181" i="27"/>
  <c r="H181" i="27"/>
  <c r="H187" i="27"/>
  <c r="G217" i="27"/>
  <c r="G212" i="27"/>
  <c r="G214" i="27"/>
  <c r="G66" i="27"/>
  <c r="G149" i="27"/>
  <c r="G239" i="27"/>
  <c r="G156" i="27"/>
  <c r="G159" i="27"/>
  <c r="G218" i="27"/>
  <c r="H218" i="27"/>
  <c r="G228" i="21"/>
  <c r="G40" i="21"/>
  <c r="G241" i="21"/>
  <c r="G151" i="21"/>
  <c r="G105" i="21"/>
  <c r="G272" i="21"/>
  <c r="G157" i="21"/>
  <c r="G294" i="21"/>
  <c r="G109" i="28"/>
  <c r="G105" i="28"/>
  <c r="G221" i="28"/>
  <c r="H221" i="28"/>
  <c r="G242" i="28"/>
  <c r="G246" i="28"/>
  <c r="G65" i="28"/>
  <c r="G104" i="28"/>
  <c r="G42" i="28"/>
  <c r="G108" i="28"/>
  <c r="G176" i="28"/>
  <c r="G199" i="28"/>
  <c r="G289" i="28"/>
  <c r="G292" i="28"/>
  <c r="G19" i="28"/>
  <c r="G77" i="28"/>
  <c r="G107" i="28"/>
  <c r="G173" i="28"/>
  <c r="G177" i="28"/>
  <c r="G198" i="28"/>
  <c r="G274" i="28"/>
  <c r="G24" i="28"/>
  <c r="G172" i="28"/>
  <c r="G181" i="28"/>
  <c r="H181" i="28"/>
  <c r="G3" i="28"/>
  <c r="H3" i="28"/>
  <c r="G7" i="28"/>
  <c r="H7" i="28"/>
  <c r="G15" i="28"/>
  <c r="G80" i="28"/>
  <c r="G123" i="28"/>
  <c r="H123" i="28"/>
  <c r="G191" i="28"/>
  <c r="G206" i="28"/>
  <c r="G202" i="28"/>
  <c r="G284" i="28"/>
  <c r="G85" i="28"/>
  <c r="G260" i="28"/>
  <c r="H260" i="28"/>
  <c r="G266" i="28"/>
  <c r="G81" i="28"/>
  <c r="G100" i="28"/>
  <c r="G135" i="28"/>
  <c r="G139" i="28"/>
  <c r="H230" i="28"/>
  <c r="G247" i="27"/>
  <c r="G16" i="27"/>
  <c r="G72" i="27"/>
  <c r="H72" i="27"/>
  <c r="H117" i="27"/>
  <c r="G106" i="27"/>
  <c r="G113" i="27"/>
  <c r="H113" i="27"/>
  <c r="H119" i="27"/>
  <c r="G233" i="27"/>
  <c r="G2" i="27"/>
  <c r="H2" i="27"/>
  <c r="H38" i="27"/>
  <c r="G18" i="27"/>
  <c r="G42" i="27"/>
  <c r="G85" i="27"/>
  <c r="G124" i="27"/>
  <c r="H124" i="27"/>
  <c r="G163" i="27"/>
  <c r="G257" i="27"/>
  <c r="G265" i="27"/>
  <c r="G281" i="27"/>
  <c r="G7" i="27"/>
  <c r="H7" i="27"/>
  <c r="G68" i="27"/>
  <c r="G110" i="27"/>
  <c r="G185" i="27"/>
  <c r="G15" i="27"/>
  <c r="G58" i="27"/>
  <c r="G90" i="27"/>
  <c r="G290" i="27"/>
  <c r="G302" i="27"/>
  <c r="G114" i="27"/>
  <c r="G127" i="27"/>
  <c r="H127" i="27"/>
  <c r="H133" i="27"/>
  <c r="G135" i="27"/>
  <c r="G246" i="27"/>
  <c r="G285" i="27"/>
  <c r="G4" i="27"/>
  <c r="H4" i="27"/>
  <c r="H16" i="27"/>
  <c r="G161" i="27"/>
  <c r="H275" i="27"/>
  <c r="H299" i="27"/>
  <c r="G165" i="21"/>
  <c r="G53" i="21"/>
  <c r="G98" i="21"/>
  <c r="G113" i="21"/>
  <c r="H113" i="21"/>
  <c r="H119" i="21"/>
  <c r="G266" i="21"/>
  <c r="G287" i="21"/>
  <c r="G31" i="21"/>
  <c r="G54" i="21"/>
  <c r="G100" i="21"/>
  <c r="G159" i="21"/>
  <c r="G173" i="21"/>
  <c r="G247" i="21"/>
  <c r="G251" i="21"/>
  <c r="H251" i="21"/>
  <c r="G284" i="21"/>
  <c r="G292" i="21"/>
  <c r="G304" i="21"/>
  <c r="G176" i="21"/>
  <c r="G279" i="21"/>
  <c r="H279" i="21"/>
  <c r="H297" i="21"/>
  <c r="G20" i="21"/>
  <c r="G84" i="21"/>
  <c r="G104" i="21"/>
  <c r="G149" i="21"/>
  <c r="G156" i="21"/>
  <c r="G163" i="21"/>
  <c r="G167" i="21"/>
  <c r="G178" i="21"/>
  <c r="G268" i="21"/>
  <c r="G2" i="21"/>
  <c r="H2" i="21"/>
  <c r="G21" i="21"/>
  <c r="H21" i="21"/>
  <c r="G299" i="21"/>
  <c r="G14" i="21"/>
  <c r="G18" i="21"/>
  <c r="G60" i="21"/>
  <c r="G80" i="21"/>
  <c r="G164" i="21"/>
  <c r="G175" i="21"/>
  <c r="G245" i="21"/>
  <c r="G249" i="21"/>
  <c r="H249" i="21"/>
  <c r="G264" i="21"/>
  <c r="G282" i="21"/>
  <c r="G290" i="21"/>
  <c r="H196" i="28"/>
  <c r="G147" i="28"/>
  <c r="G9" i="28"/>
  <c r="G12" i="28"/>
  <c r="G20" i="28"/>
  <c r="G37" i="28"/>
  <c r="G54" i="28"/>
  <c r="G118" i="28"/>
  <c r="G133" i="28"/>
  <c r="G188" i="28"/>
  <c r="G228" i="28"/>
  <c r="G224" i="28"/>
  <c r="G225" i="28"/>
  <c r="G4" i="28"/>
  <c r="H4" i="28"/>
  <c r="H10" i="28"/>
  <c r="H16" i="28"/>
  <c r="G144" i="28"/>
  <c r="G185" i="28"/>
  <c r="G189" i="28"/>
  <c r="G195" i="28"/>
  <c r="G278" i="28"/>
  <c r="H278" i="28"/>
  <c r="H302" i="28"/>
  <c r="G302" i="28"/>
  <c r="G119" i="28"/>
  <c r="G277" i="28"/>
  <c r="H277" i="28"/>
  <c r="G275" i="28"/>
  <c r="H275" i="28"/>
  <c r="G299" i="28"/>
  <c r="G304" i="28"/>
  <c r="G31" i="28"/>
  <c r="G34" i="28"/>
  <c r="G67" i="28"/>
  <c r="G71" i="28"/>
  <c r="H71" i="28"/>
  <c r="G88" i="28"/>
  <c r="G91" i="28"/>
  <c r="G94" i="28"/>
  <c r="G121" i="28"/>
  <c r="G131" i="28"/>
  <c r="G148" i="28"/>
  <c r="G151" i="28"/>
  <c r="G157" i="28"/>
  <c r="G229" i="28"/>
  <c r="G279" i="28"/>
  <c r="H279" i="28"/>
  <c r="G30" i="28"/>
  <c r="G27" i="28"/>
  <c r="G84" i="28"/>
  <c r="G146" i="28"/>
  <c r="G22" i="28"/>
  <c r="H22" i="28"/>
  <c r="G32" i="28"/>
  <c r="G56" i="28"/>
  <c r="G89" i="28"/>
  <c r="G95" i="28"/>
  <c r="G129" i="28"/>
  <c r="G142" i="28"/>
  <c r="G158" i="28"/>
  <c r="G169" i="28"/>
  <c r="G233" i="28"/>
  <c r="G301" i="28"/>
  <c r="G175" i="27"/>
  <c r="G9" i="27"/>
  <c r="G12" i="27"/>
  <c r="G8" i="27"/>
  <c r="G79" i="27"/>
  <c r="G82" i="27"/>
  <c r="G174" i="27"/>
  <c r="G177" i="27"/>
  <c r="G80" i="27"/>
  <c r="G178" i="27"/>
  <c r="G62" i="27"/>
  <c r="G59" i="27"/>
  <c r="G26" i="27"/>
  <c r="G31" i="27"/>
  <c r="G27" i="27"/>
  <c r="G19" i="27"/>
  <c r="G24" i="27"/>
  <c r="G141" i="27"/>
  <c r="H141" i="27"/>
  <c r="G145" i="27"/>
  <c r="G166" i="27"/>
  <c r="G182" i="27"/>
  <c r="H182" i="27"/>
  <c r="H194" i="27"/>
  <c r="G192" i="27"/>
  <c r="G196" i="27"/>
  <c r="G228" i="27"/>
  <c r="G235" i="27"/>
  <c r="G253" i="27"/>
  <c r="H253" i="27"/>
  <c r="G259" i="27"/>
  <c r="G264" i="27"/>
  <c r="G250" i="27"/>
  <c r="H250" i="27"/>
  <c r="G193" i="27"/>
  <c r="G200" i="27"/>
  <c r="G232" i="27"/>
  <c r="G167" i="27"/>
  <c r="G56" i="27"/>
  <c r="G76" i="27"/>
  <c r="H76" i="27"/>
  <c r="G115" i="27"/>
  <c r="G129" i="27"/>
  <c r="G134" i="27"/>
  <c r="G206" i="27"/>
  <c r="G66" i="21"/>
  <c r="G125" i="21"/>
  <c r="H125" i="21"/>
  <c r="G123" i="21"/>
  <c r="H123" i="21"/>
  <c r="H122" i="21"/>
  <c r="G208" i="21"/>
  <c r="G206" i="21"/>
  <c r="G227" i="21"/>
  <c r="G224" i="21"/>
  <c r="G7" i="21"/>
  <c r="H7" i="21"/>
  <c r="G24" i="21"/>
  <c r="G89" i="21"/>
  <c r="G121" i="21"/>
  <c r="G124" i="21"/>
  <c r="H124" i="21"/>
  <c r="G182" i="21"/>
  <c r="H182" i="21"/>
  <c r="G185" i="21"/>
  <c r="G216" i="21"/>
  <c r="G192" i="21"/>
  <c r="G194" i="21"/>
  <c r="G217" i="21"/>
  <c r="G215" i="21"/>
  <c r="G213" i="21"/>
  <c r="G41" i="21"/>
  <c r="G45" i="21"/>
  <c r="G72" i="21"/>
  <c r="H72" i="21"/>
  <c r="G76" i="21"/>
  <c r="H76" i="21"/>
  <c r="G186" i="21"/>
  <c r="G190" i="21"/>
  <c r="G197" i="21"/>
  <c r="H197" i="21"/>
  <c r="G27" i="21"/>
  <c r="G46" i="21"/>
  <c r="G57" i="21"/>
  <c r="G67" i="21"/>
  <c r="G94" i="21"/>
  <c r="G107" i="21"/>
  <c r="G184" i="21"/>
  <c r="H184" i="21"/>
  <c r="G198" i="21"/>
  <c r="G201" i="21"/>
  <c r="G3" i="21"/>
  <c r="H3" i="21"/>
  <c r="H15" i="21"/>
  <c r="G6" i="21"/>
  <c r="H6" i="21"/>
  <c r="G12" i="21"/>
  <c r="G39" i="21"/>
  <c r="G49" i="21"/>
  <c r="G63" i="21"/>
  <c r="G108" i="21"/>
  <c r="G111" i="21"/>
  <c r="G207" i="21"/>
  <c r="G211" i="21"/>
  <c r="G30" i="21"/>
  <c r="G58" i="21"/>
  <c r="G69" i="21"/>
  <c r="G85" i="21"/>
  <c r="G120" i="21"/>
  <c r="G119" i="21"/>
  <c r="G116" i="21"/>
  <c r="G128" i="21"/>
  <c r="H128" i="21"/>
  <c r="G188" i="21"/>
  <c r="G189" i="21"/>
  <c r="G219" i="21"/>
  <c r="H219" i="21"/>
  <c r="G26" i="21"/>
  <c r="G36" i="21"/>
  <c r="G56" i="21"/>
  <c r="G88" i="21"/>
  <c r="G92" i="21"/>
  <c r="G129" i="21"/>
  <c r="G133" i="21"/>
  <c r="G212" i="21"/>
  <c r="G221" i="21"/>
  <c r="H221" i="21"/>
  <c r="G225" i="21"/>
  <c r="G229" i="21"/>
  <c r="G297" i="21"/>
  <c r="G136" i="21"/>
  <c r="G288" i="21"/>
  <c r="G278" i="21"/>
  <c r="H278" i="21"/>
  <c r="G302" i="21"/>
  <c r="G275" i="21"/>
  <c r="H275" i="21"/>
  <c r="G277" i="21"/>
  <c r="H277" i="21"/>
  <c r="G291" i="21"/>
  <c r="G262" i="21"/>
  <c r="G252" i="21"/>
  <c r="H252" i="21"/>
  <c r="H267" i="21"/>
  <c r="G23" i="16"/>
  <c r="H240" i="28"/>
  <c r="H303" i="21"/>
  <c r="H170" i="27"/>
  <c r="H62" i="27"/>
  <c r="H285" i="21"/>
  <c r="H291" i="21"/>
  <c r="H259" i="16"/>
  <c r="H247" i="29"/>
  <c r="H226" i="29"/>
  <c r="H214" i="29"/>
  <c r="H199" i="29"/>
  <c r="H223" i="29"/>
  <c r="H288" i="29"/>
  <c r="H273" i="28"/>
  <c r="H262" i="28"/>
  <c r="H228" i="28"/>
  <c r="H66" i="28"/>
  <c r="H242" i="28"/>
  <c r="H156" i="28"/>
  <c r="H147" i="28"/>
  <c r="H190" i="28"/>
  <c r="H217" i="28"/>
  <c r="H211" i="28"/>
  <c r="H99" i="28"/>
  <c r="H140" i="28"/>
  <c r="H134" i="28"/>
  <c r="H167" i="28"/>
  <c r="H146" i="28"/>
  <c r="H155" i="28"/>
  <c r="H173" i="28"/>
  <c r="H161" i="28"/>
  <c r="H218" i="29"/>
  <c r="H212" i="29"/>
  <c r="H224" i="29"/>
  <c r="H230" i="29"/>
  <c r="H197" i="29"/>
  <c r="H206" i="29"/>
  <c r="H157" i="16"/>
  <c r="H271" i="16"/>
  <c r="H265" i="16"/>
  <c r="H208" i="27"/>
  <c r="H129" i="27"/>
  <c r="H29" i="27"/>
  <c r="H20" i="27"/>
  <c r="H210" i="27"/>
  <c r="H195" i="27"/>
  <c r="H189" i="27"/>
  <c r="H190" i="27"/>
  <c r="H217" i="27"/>
  <c r="H211" i="27"/>
  <c r="H202" i="27"/>
  <c r="H196" i="27"/>
  <c r="H144" i="27"/>
  <c r="H177" i="27"/>
  <c r="H132" i="27"/>
  <c r="H165" i="27"/>
  <c r="H171" i="27"/>
  <c r="H138" i="27"/>
  <c r="H159" i="27"/>
  <c r="H150" i="27"/>
  <c r="H18" i="27"/>
  <c r="H41" i="27"/>
  <c r="H57" i="27"/>
  <c r="H90" i="27"/>
  <c r="H78" i="27"/>
  <c r="H215" i="27"/>
  <c r="H47" i="27"/>
  <c r="H36" i="27"/>
  <c r="H105" i="27"/>
  <c r="H164" i="27"/>
  <c r="H149" i="27"/>
  <c r="H131" i="27"/>
  <c r="H158" i="27"/>
  <c r="H137" i="27"/>
  <c r="H17" i="27"/>
  <c r="H23" i="27"/>
  <c r="H56" i="27"/>
  <c r="H96" i="27"/>
  <c r="H185" i="27"/>
  <c r="H191" i="27"/>
  <c r="H30" i="27"/>
  <c r="H10" i="27"/>
  <c r="H31" i="27"/>
  <c r="H302" i="27"/>
  <c r="H284" i="27"/>
  <c r="H290" i="27"/>
  <c r="H296" i="27"/>
  <c r="H272" i="21"/>
  <c r="H66" i="21"/>
  <c r="H33" i="21"/>
  <c r="H23" i="16"/>
  <c r="H29" i="16"/>
  <c r="H17" i="16"/>
  <c r="H11" i="16"/>
  <c r="H112" i="29"/>
  <c r="H130" i="29"/>
  <c r="H136" i="29"/>
  <c r="H142" i="29"/>
  <c r="H124" i="29"/>
  <c r="H268" i="29"/>
  <c r="H293" i="29"/>
  <c r="H287" i="29"/>
  <c r="H211" i="29"/>
  <c r="H281" i="29"/>
  <c r="H294" i="29"/>
  <c r="H339" i="29"/>
  <c r="H327" i="29"/>
  <c r="H129" i="28"/>
  <c r="H135" i="28"/>
  <c r="H114" i="28"/>
  <c r="H81" i="28"/>
  <c r="H108" i="28"/>
  <c r="H93" i="28"/>
  <c r="H87" i="28"/>
  <c r="H261" i="28"/>
  <c r="H267" i="28"/>
  <c r="H185" i="28"/>
  <c r="H191" i="28"/>
  <c r="H216" i="28"/>
  <c r="H201" i="28"/>
  <c r="H235" i="28"/>
  <c r="H241" i="28"/>
  <c r="H229" i="28"/>
  <c r="H247" i="28"/>
  <c r="H120" i="28"/>
  <c r="H188" i="28"/>
  <c r="H215" i="28"/>
  <c r="H200" i="28"/>
  <c r="H194" i="28"/>
  <c r="H209" i="28"/>
  <c r="H178" i="28"/>
  <c r="H166" i="28"/>
  <c r="H172" i="28"/>
  <c r="H109" i="28"/>
  <c r="H121" i="28"/>
  <c r="H115" i="28"/>
  <c r="H88" i="28"/>
  <c r="H168" i="28"/>
  <c r="H162" i="28"/>
  <c r="H174" i="28"/>
  <c r="H94" i="28"/>
  <c r="H291" i="28"/>
  <c r="H284" i="28"/>
  <c r="H290" i="28"/>
  <c r="H296" i="28"/>
  <c r="H257" i="28"/>
  <c r="H263" i="28"/>
  <c r="H268" i="28"/>
  <c r="H274" i="28"/>
  <c r="H82" i="28"/>
  <c r="H100" i="28"/>
  <c r="H189" i="28"/>
  <c r="H195" i="28"/>
  <c r="H210" i="28"/>
  <c r="H86" i="28"/>
  <c r="H107" i="28"/>
  <c r="H80" i="28"/>
  <c r="H54" i="28"/>
  <c r="H33" i="28"/>
  <c r="H39" i="28"/>
  <c r="H45" i="28"/>
  <c r="H27" i="28"/>
  <c r="H117" i="28"/>
  <c r="H78" i="28"/>
  <c r="H105" i="28"/>
  <c r="H96" i="28"/>
  <c r="H111" i="28"/>
  <c r="H90" i="28"/>
  <c r="H236" i="28"/>
  <c r="H224" i="28"/>
  <c r="H246" i="28"/>
  <c r="H234" i="28"/>
  <c r="H272" i="27"/>
  <c r="H266" i="27"/>
  <c r="H271" i="27"/>
  <c r="H265" i="27"/>
  <c r="H259" i="27"/>
  <c r="H146" i="27"/>
  <c r="H134" i="27"/>
  <c r="H173" i="27"/>
  <c r="H161" i="27"/>
  <c r="H167" i="27"/>
  <c r="H155" i="27"/>
  <c r="H140" i="27"/>
  <c r="H85" i="27"/>
  <c r="H97" i="27"/>
  <c r="H112" i="27"/>
  <c r="H198" i="27"/>
  <c r="H192" i="27"/>
  <c r="H42" i="27"/>
  <c r="H139" i="27"/>
  <c r="H63" i="27"/>
  <c r="H58" i="27"/>
  <c r="H106" i="27"/>
  <c r="H287" i="27"/>
  <c r="H143" i="27"/>
  <c r="H176" i="27"/>
  <c r="H44" i="27"/>
  <c r="H53" i="27"/>
  <c r="H91" i="27"/>
  <c r="H213" i="27"/>
  <c r="H151" i="27"/>
  <c r="H186" i="27"/>
  <c r="H69" i="27"/>
  <c r="H48" i="27"/>
  <c r="H79" i="27"/>
  <c r="H37" i="27"/>
  <c r="H145" i="27"/>
  <c r="H118" i="27"/>
  <c r="H207" i="27"/>
  <c r="H24" i="27"/>
  <c r="H64" i="27"/>
  <c r="H14" i="27"/>
  <c r="H193" i="27"/>
  <c r="H199" i="27"/>
  <c r="H214" i="27"/>
  <c r="H216" i="27"/>
  <c r="H201" i="27"/>
  <c r="J108" i="34"/>
  <c r="K108" i="34"/>
  <c r="J212" i="34"/>
  <c r="K212" i="34"/>
  <c r="J92" i="34"/>
  <c r="K92" i="34"/>
  <c r="J118" i="34"/>
  <c r="K118" i="34"/>
  <c r="H174" i="27"/>
  <c r="H147" i="27"/>
  <c r="H168" i="27"/>
  <c r="H156" i="27"/>
  <c r="H162" i="27"/>
  <c r="H28" i="28"/>
  <c r="H40" i="28"/>
  <c r="H9" i="21"/>
  <c r="H303" i="28"/>
  <c r="H297" i="28"/>
  <c r="H54" i="21"/>
  <c r="H45" i="21"/>
  <c r="H169" i="16"/>
  <c r="H8" i="27"/>
  <c r="H55" i="28"/>
  <c r="H46" i="28"/>
  <c r="H70" i="27"/>
  <c r="H13" i="27"/>
  <c r="H261" i="21"/>
  <c r="H273" i="21"/>
  <c r="H26" i="27"/>
  <c r="H32" i="27"/>
  <c r="H92" i="28"/>
  <c r="H98" i="28"/>
  <c r="J7" i="30"/>
  <c r="K7" i="30" s="1"/>
  <c r="G5" i="29"/>
  <c r="H5" i="29"/>
  <c r="G189" i="16"/>
  <c r="J45" i="30"/>
  <c r="K45" i="30" s="1"/>
  <c r="J44" i="30"/>
  <c r="K44" i="30"/>
  <c r="J96" i="30"/>
  <c r="K96" i="30"/>
  <c r="J100" i="30"/>
  <c r="K100" i="30"/>
  <c r="J101" i="30"/>
  <c r="K101" i="30" s="1"/>
  <c r="J155" i="30"/>
  <c r="K155" i="30"/>
  <c r="J157" i="30"/>
  <c r="K157" i="30"/>
  <c r="J158" i="30"/>
  <c r="K158" i="30"/>
  <c r="J217" i="30"/>
  <c r="K217" i="30" s="1"/>
  <c r="J218" i="30"/>
  <c r="K218" i="30"/>
  <c r="J219" i="30"/>
  <c r="K219" i="30"/>
  <c r="J213" i="30"/>
  <c r="K213" i="30"/>
  <c r="J216" i="30"/>
  <c r="K216" i="30" s="1"/>
  <c r="J122" i="31"/>
  <c r="K122" i="31"/>
  <c r="J149" i="31"/>
  <c r="K149" i="31"/>
  <c r="J148" i="31"/>
  <c r="K148" i="31"/>
  <c r="J6" i="30"/>
  <c r="K6" i="30"/>
  <c r="G84" i="16"/>
  <c r="G187" i="16"/>
  <c r="G186" i="16"/>
  <c r="G4" i="29"/>
  <c r="H4" i="29"/>
  <c r="G2" i="29"/>
  <c r="H2" i="29"/>
  <c r="G6" i="29"/>
  <c r="H6" i="29"/>
  <c r="H281" i="27"/>
  <c r="G271" i="29"/>
  <c r="G145" i="16"/>
  <c r="G63" i="16"/>
  <c r="G73" i="16"/>
  <c r="H73" i="16"/>
  <c r="G104" i="16"/>
  <c r="G120" i="16"/>
  <c r="G156" i="16"/>
  <c r="G188" i="16"/>
  <c r="G14" i="29"/>
  <c r="G19" i="29"/>
  <c r="G35" i="29"/>
  <c r="G48" i="29"/>
  <c r="G58" i="29"/>
  <c r="G138" i="29"/>
  <c r="G146" i="29"/>
  <c r="H146" i="29"/>
  <c r="H155" i="29"/>
  <c r="G157" i="29"/>
  <c r="G165" i="29"/>
  <c r="G221" i="29"/>
  <c r="J184" i="30"/>
  <c r="K184" i="30" s="1"/>
  <c r="J171" i="31"/>
  <c r="K171" i="31"/>
  <c r="J56" i="32"/>
  <c r="K56" i="32" s="1"/>
  <c r="J118" i="32"/>
  <c r="K118" i="32" s="1"/>
  <c r="J42" i="32"/>
  <c r="K42" i="32"/>
  <c r="G206" i="16"/>
  <c r="G239" i="16"/>
  <c r="G252" i="16"/>
  <c r="H252" i="16"/>
  <c r="G257" i="29"/>
  <c r="G265" i="29"/>
  <c r="G285" i="29"/>
  <c r="G324" i="29"/>
  <c r="H324" i="29"/>
  <c r="J340" i="30"/>
  <c r="K340" i="30" s="1"/>
  <c r="J264" i="31"/>
  <c r="K264" i="31"/>
  <c r="G2" i="16"/>
  <c r="H2" i="16"/>
  <c r="G22" i="16"/>
  <c r="H22" i="16"/>
  <c r="H34" i="16"/>
  <c r="G39" i="16"/>
  <c r="G122" i="16"/>
  <c r="H122" i="16"/>
  <c r="G138" i="16"/>
  <c r="G165" i="16"/>
  <c r="G184" i="16"/>
  <c r="H184" i="16"/>
  <c r="G28" i="29"/>
  <c r="G80" i="29"/>
  <c r="G139" i="29"/>
  <c r="G147" i="29"/>
  <c r="H147" i="29"/>
  <c r="J177" i="31"/>
  <c r="K177" i="31"/>
  <c r="J17" i="30"/>
  <c r="K17" i="30"/>
  <c r="J96" i="32"/>
  <c r="K96" i="32"/>
  <c r="G294" i="16"/>
  <c r="G221" i="16"/>
  <c r="H221" i="16"/>
  <c r="G234" i="16"/>
  <c r="G278" i="29"/>
  <c r="H278" i="29"/>
  <c r="G325" i="29"/>
  <c r="H325" i="29"/>
  <c r="J270" i="30"/>
  <c r="K270" i="30" s="1"/>
  <c r="J288" i="31"/>
  <c r="K288" i="31"/>
  <c r="J361" i="32"/>
  <c r="K361" i="32"/>
  <c r="J364" i="32"/>
  <c r="K364" i="32" s="1"/>
  <c r="G4" i="16"/>
  <c r="H4" i="16"/>
  <c r="G40" i="16"/>
  <c r="G75" i="16"/>
  <c r="H75" i="16"/>
  <c r="H120" i="16"/>
  <c r="G167" i="16"/>
  <c r="G182" i="16"/>
  <c r="H182" i="16"/>
  <c r="G190" i="16"/>
  <c r="G115" i="29"/>
  <c r="G3" i="29"/>
  <c r="H3" i="29"/>
  <c r="G10" i="29"/>
  <c r="H10" i="29"/>
  <c r="G21" i="29"/>
  <c r="G29" i="29"/>
  <c r="G68" i="29"/>
  <c r="G87" i="29"/>
  <c r="G125" i="29"/>
  <c r="G132" i="29"/>
  <c r="G140" i="29"/>
  <c r="G159" i="29"/>
  <c r="G174" i="29"/>
  <c r="G208" i="29"/>
  <c r="J181" i="30"/>
  <c r="K181" i="30" s="1"/>
  <c r="J209" i="31"/>
  <c r="K209" i="31"/>
  <c r="J87" i="30"/>
  <c r="K87" i="30"/>
  <c r="J133" i="30"/>
  <c r="K133" i="30"/>
  <c r="J139" i="30"/>
  <c r="K139" i="30" s="1"/>
  <c r="J203" i="31"/>
  <c r="K203" i="31"/>
  <c r="J224" i="32"/>
  <c r="K224" i="32"/>
  <c r="G279" i="16"/>
  <c r="H279" i="16"/>
  <c r="G282" i="29"/>
  <c r="G303" i="29"/>
  <c r="H303" i="29"/>
  <c r="J297" i="30"/>
  <c r="K297" i="30" s="1"/>
  <c r="J388" i="32"/>
  <c r="K388" i="32"/>
  <c r="J391" i="32"/>
  <c r="K391" i="32"/>
  <c r="J347" i="33"/>
  <c r="K347" i="33"/>
  <c r="J346" i="33"/>
  <c r="K346" i="33"/>
  <c r="J72" i="33"/>
  <c r="K72" i="33"/>
  <c r="G82" i="21"/>
  <c r="G81" i="21"/>
  <c r="G62" i="28"/>
  <c r="G33" i="16"/>
  <c r="G59" i="16"/>
  <c r="G30" i="29"/>
  <c r="G119" i="29"/>
  <c r="G133" i="29"/>
  <c r="G167" i="29"/>
  <c r="J125" i="31"/>
  <c r="K125" i="31"/>
  <c r="J34" i="32"/>
  <c r="K34" i="32"/>
  <c r="J30" i="32"/>
  <c r="K30" i="32"/>
  <c r="G288" i="29"/>
  <c r="J224" i="30"/>
  <c r="K224" i="30" s="1"/>
  <c r="J248" i="30"/>
  <c r="K248" i="30" s="1"/>
  <c r="J405" i="32"/>
  <c r="K405" i="32" s="1"/>
  <c r="J407" i="32"/>
  <c r="K407" i="32" s="1"/>
  <c r="J404" i="32"/>
  <c r="K404" i="32"/>
  <c r="J273" i="33"/>
  <c r="K273" i="33"/>
  <c r="G10" i="16"/>
  <c r="G34" i="16"/>
  <c r="G60" i="16"/>
  <c r="G116" i="16"/>
  <c r="G13" i="16"/>
  <c r="G97" i="29"/>
  <c r="G161" i="29"/>
  <c r="H161" i="29"/>
  <c r="J174" i="31"/>
  <c r="K174" i="31"/>
  <c r="J195" i="30"/>
  <c r="K195" i="30" s="1"/>
  <c r="J17" i="31"/>
  <c r="K17" i="31"/>
  <c r="J198" i="31"/>
  <c r="K198" i="31"/>
  <c r="J92" i="32"/>
  <c r="K92" i="32" s="1"/>
  <c r="J235" i="32"/>
  <c r="K235" i="32"/>
  <c r="G192" i="16"/>
  <c r="G209" i="16"/>
  <c r="G243" i="16"/>
  <c r="G297" i="29"/>
  <c r="G327" i="29"/>
  <c r="J232" i="31"/>
  <c r="K232" i="31"/>
  <c r="J279" i="32"/>
  <c r="K279" i="32" s="1"/>
  <c r="G270" i="21"/>
  <c r="G269" i="21"/>
  <c r="G35" i="21"/>
  <c r="H35" i="21"/>
  <c r="G162" i="21"/>
  <c r="G244" i="21"/>
  <c r="G271" i="21"/>
  <c r="G26" i="28"/>
  <c r="G64" i="28"/>
  <c r="G11" i="16"/>
  <c r="G61" i="16"/>
  <c r="G87" i="16"/>
  <c r="G19" i="16"/>
  <c r="G83" i="29"/>
  <c r="G128" i="29"/>
  <c r="H128" i="29"/>
  <c r="G219" i="29"/>
  <c r="J5" i="31"/>
  <c r="K5" i="31"/>
  <c r="J129" i="30"/>
  <c r="K129" i="30" s="1"/>
  <c r="J183" i="30"/>
  <c r="K183" i="30" s="1"/>
  <c r="J3" i="31"/>
  <c r="K3" i="31"/>
  <c r="G290" i="16"/>
  <c r="G262" i="29"/>
  <c r="G41" i="29"/>
  <c r="G116" i="29"/>
  <c r="G29" i="16"/>
  <c r="G36" i="16"/>
  <c r="G89" i="16"/>
  <c r="G143" i="16"/>
  <c r="G179" i="16"/>
  <c r="H179" i="16"/>
  <c r="G182" i="29"/>
  <c r="G228" i="29"/>
  <c r="H228" i="29"/>
  <c r="G84" i="29"/>
  <c r="G121" i="29"/>
  <c r="G201" i="29"/>
  <c r="G212" i="29"/>
  <c r="J91" i="30"/>
  <c r="K91" i="30" s="1"/>
  <c r="J149" i="30"/>
  <c r="K149" i="30"/>
  <c r="J136" i="30"/>
  <c r="K136" i="30"/>
  <c r="J110" i="32"/>
  <c r="K110" i="32"/>
  <c r="J18" i="32"/>
  <c r="K18" i="32" s="1"/>
  <c r="G260" i="16"/>
  <c r="H260" i="16"/>
  <c r="G337" i="29"/>
  <c r="G244" i="29"/>
  <c r="J305" i="30"/>
  <c r="K305" i="30"/>
  <c r="J326" i="31"/>
  <c r="K326" i="31"/>
  <c r="J322" i="31"/>
  <c r="K322" i="31"/>
  <c r="J330" i="31"/>
  <c r="K330" i="31"/>
  <c r="J341" i="33"/>
  <c r="K341" i="33"/>
  <c r="J340" i="33"/>
  <c r="K340" i="33" s="1"/>
  <c r="J338" i="33"/>
  <c r="K338" i="33" s="1"/>
  <c r="J352" i="33"/>
  <c r="K352" i="33" s="1"/>
  <c r="J354" i="33"/>
  <c r="K354" i="33" s="1"/>
  <c r="J321" i="33"/>
  <c r="K321" i="33" s="1"/>
  <c r="J335" i="33"/>
  <c r="K335" i="33"/>
  <c r="J334" i="33"/>
  <c r="K334" i="33" s="1"/>
  <c r="J332" i="33"/>
  <c r="K332" i="33" s="1"/>
  <c r="J66" i="33"/>
  <c r="K66" i="33"/>
  <c r="G77" i="21"/>
  <c r="G246" i="21"/>
  <c r="G276" i="28"/>
  <c r="H276" i="28"/>
  <c r="J365" i="32"/>
  <c r="K365" i="32"/>
  <c r="J258" i="33"/>
  <c r="K258" i="33" s="1"/>
  <c r="J287" i="33"/>
  <c r="K287" i="33" s="1"/>
  <c r="J296" i="33"/>
  <c r="K296" i="33"/>
  <c r="J218" i="33"/>
  <c r="K218" i="33" s="1"/>
  <c r="J229" i="33"/>
  <c r="K229" i="33" s="1"/>
  <c r="J224" i="33"/>
  <c r="K224" i="33" s="1"/>
  <c r="J233" i="33"/>
  <c r="K233" i="33"/>
  <c r="J239" i="33"/>
  <c r="K239" i="33" s="1"/>
  <c r="J110" i="33"/>
  <c r="K110" i="33"/>
  <c r="J148" i="33"/>
  <c r="K148" i="33" s="1"/>
  <c r="G5" i="21"/>
  <c r="H5" i="21"/>
  <c r="G13" i="21"/>
  <c r="G55" i="21"/>
  <c r="G62" i="21"/>
  <c r="G78" i="21"/>
  <c r="G25" i="27"/>
  <c r="G44" i="27"/>
  <c r="G130" i="27"/>
  <c r="G216" i="27"/>
  <c r="G224" i="27"/>
  <c r="G231" i="27"/>
  <c r="G288" i="27"/>
  <c r="G296" i="27"/>
  <c r="G79" i="28"/>
  <c r="G145" i="28"/>
  <c r="G187" i="28"/>
  <c r="G239" i="28"/>
  <c r="G270" i="28"/>
  <c r="G285" i="28"/>
  <c r="G297" i="28"/>
  <c r="J42" i="34"/>
  <c r="K42" i="34"/>
  <c r="J128" i="34"/>
  <c r="K128" i="34"/>
  <c r="J397" i="32"/>
  <c r="K397" i="32"/>
  <c r="J259" i="33"/>
  <c r="K259" i="33"/>
  <c r="J264" i="33"/>
  <c r="K264" i="33"/>
  <c r="J275" i="33"/>
  <c r="K275" i="33"/>
  <c r="J213" i="33"/>
  <c r="K213" i="33"/>
  <c r="J230" i="33"/>
  <c r="K230" i="33"/>
  <c r="J193" i="33"/>
  <c r="K193" i="33"/>
  <c r="J138" i="33"/>
  <c r="K138" i="33"/>
  <c r="J114" i="33"/>
  <c r="K114" i="33"/>
  <c r="J111" i="33"/>
  <c r="K111" i="33"/>
  <c r="J49" i="33"/>
  <c r="K49" i="33"/>
  <c r="G99" i="21"/>
  <c r="G146" i="21"/>
  <c r="G214" i="21"/>
  <c r="G234" i="27"/>
  <c r="G272" i="27"/>
  <c r="G20" i="27"/>
  <c r="G33" i="27"/>
  <c r="G55" i="27"/>
  <c r="G77" i="27"/>
  <c r="G84" i="27"/>
  <c r="G96" i="27"/>
  <c r="G131" i="27"/>
  <c r="G160" i="27"/>
  <c r="H160" i="27"/>
  <c r="G168" i="27"/>
  <c r="G195" i="27"/>
  <c r="G201" i="27"/>
  <c r="G238" i="27"/>
  <c r="G263" i="27"/>
  <c r="G276" i="27"/>
  <c r="H276" i="27"/>
  <c r="G304" i="27"/>
  <c r="G40" i="28"/>
  <c r="G6" i="28"/>
  <c r="H6" i="28"/>
  <c r="G13" i="28"/>
  <c r="G28" i="28"/>
  <c r="G35" i="28"/>
  <c r="H35" i="28"/>
  <c r="G49" i="28"/>
  <c r="G66" i="28"/>
  <c r="G73" i="28"/>
  <c r="H73" i="28"/>
  <c r="G167" i="28"/>
  <c r="G174" i="28"/>
  <c r="G201" i="28"/>
  <c r="G240" i="28"/>
  <c r="G247" i="28"/>
  <c r="G271" i="28"/>
  <c r="G286" i="28"/>
  <c r="G298" i="28"/>
  <c r="J84" i="34"/>
  <c r="K84" i="34"/>
  <c r="J144" i="34"/>
  <c r="K144" i="34"/>
  <c r="J250" i="34"/>
  <c r="K250" i="34"/>
  <c r="J252" i="34"/>
  <c r="K252" i="34"/>
  <c r="J270" i="34"/>
  <c r="K270" i="34"/>
  <c r="J281" i="33"/>
  <c r="K281" i="33"/>
  <c r="J288" i="33"/>
  <c r="K288" i="33"/>
  <c r="J304" i="33"/>
  <c r="K304" i="33"/>
  <c r="J240" i="33"/>
  <c r="K240" i="33"/>
  <c r="J244" i="33"/>
  <c r="K244" i="33"/>
  <c r="J181" i="33"/>
  <c r="K181" i="33"/>
  <c r="J117" i="33"/>
  <c r="K117" i="33"/>
  <c r="J137" i="33"/>
  <c r="K137" i="33"/>
  <c r="G258" i="21"/>
  <c r="G289" i="21"/>
  <c r="G117" i="21"/>
  <c r="G135" i="21"/>
  <c r="G147" i="21"/>
  <c r="G169" i="21"/>
  <c r="G223" i="21"/>
  <c r="H223" i="21"/>
  <c r="H241" i="21"/>
  <c r="G230" i="21"/>
  <c r="G301" i="21"/>
  <c r="G21" i="27"/>
  <c r="H21" i="27"/>
  <c r="G71" i="27"/>
  <c r="H71" i="27"/>
  <c r="G78" i="27"/>
  <c r="G105" i="27"/>
  <c r="G132" i="27"/>
  <c r="G138" i="27"/>
  <c r="G146" i="27"/>
  <c r="G169" i="27"/>
  <c r="G277" i="27"/>
  <c r="H277" i="27"/>
  <c r="G283" i="27"/>
  <c r="G250" i="28"/>
  <c r="H250" i="28"/>
  <c r="G14" i="28"/>
  <c r="G29" i="28"/>
  <c r="G120" i="28"/>
  <c r="G175" i="28"/>
  <c r="G212" i="28"/>
  <c r="G219" i="28"/>
  <c r="H219" i="28"/>
  <c r="G264" i="28"/>
  <c r="G272" i="28"/>
  <c r="G287" i="28"/>
  <c r="J188" i="34"/>
  <c r="K188" i="34"/>
  <c r="J292" i="34"/>
  <c r="K292" i="34"/>
  <c r="G118" i="21"/>
  <c r="G243" i="21"/>
  <c r="G53" i="27"/>
  <c r="G22" i="27"/>
  <c r="H22" i="27"/>
  <c r="G57" i="27"/>
  <c r="G202" i="27"/>
  <c r="G132" i="28"/>
  <c r="G217" i="28"/>
  <c r="G61" i="28"/>
  <c r="G106" i="28"/>
  <c r="G280" i="28"/>
  <c r="H280" i="28"/>
  <c r="J112" i="34"/>
  <c r="K112" i="34"/>
  <c r="J265" i="34"/>
  <c r="K265" i="34"/>
  <c r="J282" i="33"/>
  <c r="K282" i="33" s="1"/>
  <c r="J285" i="33"/>
  <c r="K285" i="33" s="1"/>
  <c r="J289" i="33"/>
  <c r="K289" i="33" s="1"/>
  <c r="J212" i="33"/>
  <c r="K212" i="33"/>
  <c r="J223" i="33"/>
  <c r="K223" i="33" s="1"/>
  <c r="J215" i="33"/>
  <c r="K215" i="33" s="1"/>
  <c r="J241" i="33"/>
  <c r="K241" i="33" s="1"/>
  <c r="J245" i="33"/>
  <c r="K245" i="33"/>
  <c r="J189" i="33"/>
  <c r="K189" i="33" s="1"/>
  <c r="J194" i="33"/>
  <c r="K194" i="33" s="1"/>
  <c r="J113" i="33"/>
  <c r="K113" i="33" s="1"/>
  <c r="J146" i="33"/>
  <c r="K146" i="33"/>
  <c r="G9" i="21"/>
  <c r="G74" i="21"/>
  <c r="H74" i="21"/>
  <c r="G141" i="21"/>
  <c r="H141" i="21"/>
  <c r="G171" i="21"/>
  <c r="G232" i="21"/>
  <c r="G274" i="21"/>
  <c r="G162" i="27"/>
  <c r="G284" i="27"/>
  <c r="G3" i="27"/>
  <c r="H3" i="27"/>
  <c r="G47" i="27"/>
  <c r="G87" i="27"/>
  <c r="G112" i="27"/>
  <c r="G197" i="27"/>
  <c r="H197" i="27"/>
  <c r="G266" i="27"/>
  <c r="G292" i="27"/>
  <c r="G300" i="27"/>
  <c r="G137" i="28"/>
  <c r="G220" i="28"/>
  <c r="H220" i="28"/>
  <c r="G16" i="28"/>
  <c r="G23" i="28"/>
  <c r="G55" i="28"/>
  <c r="G69" i="28"/>
  <c r="G136" i="28"/>
  <c r="G197" i="28"/>
  <c r="H197" i="28"/>
  <c r="G214" i="28"/>
  <c r="G227" i="28"/>
  <c r="G249" i="28"/>
  <c r="H249" i="28"/>
  <c r="J54" i="34"/>
  <c r="K54" i="34"/>
  <c r="J209" i="34"/>
  <c r="K209" i="34"/>
  <c r="J217" i="34"/>
  <c r="K217" i="34"/>
  <c r="J233" i="34"/>
  <c r="K233" i="34"/>
  <c r="J296" i="34"/>
  <c r="K296" i="34"/>
  <c r="J300" i="34"/>
  <c r="K300" i="34"/>
  <c r="J260" i="33"/>
  <c r="K260" i="33"/>
  <c r="J257" i="33"/>
  <c r="K257" i="33" s="1"/>
  <c r="J104" i="33"/>
  <c r="K104" i="33" s="1"/>
  <c r="G172" i="21"/>
  <c r="G238" i="21"/>
  <c r="G37" i="27"/>
  <c r="G69" i="27"/>
  <c r="G139" i="27"/>
  <c r="G81" i="27"/>
  <c r="G207" i="27"/>
  <c r="G279" i="27"/>
  <c r="H279" i="27"/>
  <c r="G58" i="28"/>
  <c r="G99" i="28"/>
  <c r="G265" i="28"/>
  <c r="G2" i="28"/>
  <c r="H2" i="28"/>
  <c r="G215" i="28"/>
  <c r="G267" i="28"/>
  <c r="J331" i="34"/>
  <c r="K331" i="34"/>
  <c r="J330" i="32"/>
  <c r="K330" i="32" s="1"/>
  <c r="J372" i="32"/>
  <c r="K372" i="32"/>
  <c r="J295" i="32"/>
  <c r="K295" i="32"/>
  <c r="J286" i="33"/>
  <c r="K286" i="33" s="1"/>
  <c r="J211" i="33"/>
  <c r="K211" i="33" s="1"/>
  <c r="J222" i="33"/>
  <c r="K222" i="33" s="1"/>
  <c r="J238" i="33"/>
  <c r="K238" i="33"/>
  <c r="J242" i="33"/>
  <c r="K242" i="33" s="1"/>
  <c r="J246" i="33"/>
  <c r="K246" i="33" s="1"/>
  <c r="J183" i="33"/>
  <c r="K183" i="33"/>
  <c r="J190" i="33"/>
  <c r="K190" i="33" s="1"/>
  <c r="G75" i="21"/>
  <c r="H75" i="21"/>
  <c r="G32" i="21"/>
  <c r="G68" i="21"/>
  <c r="G90" i="21"/>
  <c r="G96" i="21"/>
  <c r="G202" i="21"/>
  <c r="G41" i="27"/>
  <c r="G75" i="27"/>
  <c r="H75" i="27"/>
  <c r="G172" i="27"/>
  <c r="G36" i="27"/>
  <c r="G49" i="27"/>
  <c r="G165" i="27"/>
  <c r="G280" i="27"/>
  <c r="H280" i="27"/>
  <c r="G234" i="28"/>
  <c r="G269" i="28"/>
  <c r="G25" i="28"/>
  <c r="G46" i="28"/>
  <c r="G57" i="28"/>
  <c r="G63" i="28"/>
  <c r="G98" i="28"/>
  <c r="G138" i="28"/>
  <c r="G159" i="28"/>
  <c r="G171" i="28"/>
  <c r="G216" i="28"/>
  <c r="G237" i="28"/>
  <c r="G244" i="28"/>
  <c r="G251" i="28"/>
  <c r="H251" i="28"/>
  <c r="G268" i="28"/>
  <c r="G283" i="28"/>
  <c r="J60" i="34"/>
  <c r="K60" i="34"/>
  <c r="J134" i="34"/>
  <c r="K134" i="34"/>
  <c r="J268" i="34"/>
  <c r="K268" i="34"/>
  <c r="H236" i="29"/>
  <c r="H242" i="29"/>
  <c r="H121" i="27"/>
  <c r="H94" i="27"/>
  <c r="H115" i="27"/>
  <c r="H109" i="27"/>
  <c r="H88" i="27"/>
  <c r="H82" i="27"/>
  <c r="H100" i="27"/>
  <c r="H239" i="28"/>
  <c r="H245" i="28"/>
  <c r="H233" i="28"/>
  <c r="H227" i="28"/>
  <c r="H37" i="28"/>
  <c r="H58" i="28"/>
  <c r="H19" i="28"/>
  <c r="H64" i="28"/>
  <c r="H70" i="28"/>
  <c r="H13" i="28"/>
  <c r="H25" i="28"/>
  <c r="H31" i="28"/>
  <c r="H43" i="28"/>
  <c r="H49" i="28"/>
  <c r="H214" i="28"/>
  <c r="H193" i="28"/>
  <c r="H208" i="28"/>
  <c r="H187" i="28"/>
  <c r="H199" i="28"/>
  <c r="H136" i="27"/>
  <c r="H130" i="27"/>
  <c r="H148" i="27"/>
  <c r="H142" i="27"/>
  <c r="H175" i="27"/>
  <c r="H169" i="27"/>
  <c r="H157" i="27"/>
  <c r="H163" i="27"/>
  <c r="H59" i="27"/>
  <c r="H65" i="27"/>
  <c r="H77" i="28"/>
  <c r="H89" i="28"/>
  <c r="H95" i="28"/>
  <c r="H83" i="28"/>
  <c r="H175" i="21"/>
  <c r="H142" i="21"/>
  <c r="H136" i="21"/>
  <c r="H130" i="21"/>
  <c r="H148" i="21"/>
  <c r="H157" i="21"/>
  <c r="H163" i="21"/>
  <c r="H169" i="21"/>
  <c r="H230" i="27"/>
  <c r="H236" i="27"/>
  <c r="H224" i="27"/>
  <c r="H242" i="27"/>
  <c r="H202" i="21"/>
  <c r="H190" i="21"/>
  <c r="H217" i="21"/>
  <c r="H211" i="21"/>
  <c r="H196" i="21"/>
  <c r="H198" i="28"/>
  <c r="H213" i="28"/>
  <c r="H186" i="28"/>
  <c r="H192" i="28"/>
  <c r="H207" i="28"/>
  <c r="H258" i="16"/>
  <c r="H317" i="29"/>
  <c r="H311" i="29"/>
  <c r="H266" i="28"/>
  <c r="H272" i="28"/>
  <c r="H129" i="21"/>
  <c r="H135" i="21"/>
  <c r="H299" i="28"/>
  <c r="H287" i="28"/>
  <c r="H293" i="28"/>
  <c r="H281" i="28"/>
  <c r="H283" i="28"/>
  <c r="H295" i="28"/>
  <c r="H289" i="28"/>
  <c r="H301" i="28"/>
  <c r="H268" i="27"/>
  <c r="H274" i="27"/>
  <c r="H262" i="27"/>
  <c r="H15" i="28"/>
  <c r="H9" i="28"/>
  <c r="H19" i="27"/>
  <c r="H209" i="27"/>
  <c r="H61" i="28"/>
  <c r="H60" i="21"/>
  <c r="H111" i="27"/>
  <c r="H285" i="28"/>
  <c r="H49" i="27"/>
  <c r="H34" i="28"/>
  <c r="H27" i="21"/>
  <c r="H293" i="27"/>
  <c r="H84" i="27"/>
  <c r="H235" i="29"/>
  <c r="H43" i="27"/>
  <c r="H188" i="27"/>
  <c r="H25" i="27"/>
  <c r="H67" i="28"/>
  <c r="G91" i="16"/>
  <c r="G93" i="16"/>
  <c r="G94" i="16"/>
  <c r="G90" i="16"/>
  <c r="G99" i="16"/>
  <c r="H200" i="27"/>
  <c r="G44" i="16"/>
  <c r="G45" i="16"/>
  <c r="G97" i="16"/>
  <c r="G95" i="16"/>
  <c r="G96" i="16"/>
  <c r="G100" i="16"/>
  <c r="G46" i="16"/>
  <c r="H39" i="21"/>
  <c r="G47" i="16"/>
  <c r="G177" i="16"/>
  <c r="G178" i="16"/>
  <c r="G176" i="16"/>
  <c r="G27" i="16"/>
  <c r="G139" i="16"/>
  <c r="G82" i="16"/>
  <c r="G81" i="16"/>
  <c r="G79" i="16"/>
  <c r="G136" i="16"/>
  <c r="G20" i="29"/>
  <c r="G23" i="29"/>
  <c r="G22" i="29"/>
  <c r="G64" i="29"/>
  <c r="H64" i="29"/>
  <c r="G62" i="29"/>
  <c r="H62" i="29"/>
  <c r="G63" i="29"/>
  <c r="H63" i="29"/>
  <c r="G61" i="29"/>
  <c r="H61" i="29"/>
  <c r="G60" i="29"/>
  <c r="H60" i="29"/>
  <c r="G90" i="29"/>
  <c r="G135" i="29"/>
  <c r="G143" i="29"/>
  <c r="G128" i="16"/>
  <c r="H128" i="16"/>
  <c r="G80" i="16"/>
  <c r="G137" i="16"/>
  <c r="G173" i="16"/>
  <c r="G25" i="16"/>
  <c r="G59" i="29"/>
  <c r="H59" i="29"/>
  <c r="G91" i="29"/>
  <c r="G144" i="29"/>
  <c r="G175" i="16"/>
  <c r="G69" i="16"/>
  <c r="G70" i="16"/>
  <c r="G89" i="29"/>
  <c r="G93" i="29"/>
  <c r="G94" i="29"/>
  <c r="G181" i="29"/>
  <c r="G78" i="16"/>
  <c r="G98" i="29"/>
  <c r="G95" i="29"/>
  <c r="G99" i="29"/>
  <c r="G100" i="29"/>
  <c r="G145" i="29"/>
  <c r="G142" i="29"/>
  <c r="G190" i="29"/>
  <c r="G185" i="29"/>
  <c r="G189" i="29"/>
  <c r="G187" i="29"/>
  <c r="G141" i="29"/>
  <c r="G38" i="29"/>
  <c r="G43" i="29"/>
  <c r="G156" i="29"/>
  <c r="G229" i="29"/>
  <c r="J59" i="30"/>
  <c r="K59" i="30"/>
  <c r="J95" i="30"/>
  <c r="K95" i="30"/>
  <c r="J99" i="30"/>
  <c r="K99" i="30"/>
  <c r="J107" i="31"/>
  <c r="K107" i="31"/>
  <c r="J109" i="31"/>
  <c r="K109" i="31"/>
  <c r="J105" i="31"/>
  <c r="K105" i="31"/>
  <c r="J133" i="31"/>
  <c r="K133" i="31"/>
  <c r="J137" i="31"/>
  <c r="K137" i="31"/>
  <c r="J215" i="31"/>
  <c r="K215" i="31"/>
  <c r="J217" i="31"/>
  <c r="K217" i="31"/>
  <c r="J213" i="31"/>
  <c r="K213" i="31"/>
  <c r="J60" i="32"/>
  <c r="K60" i="32"/>
  <c r="J64" i="32"/>
  <c r="K64" i="32" s="1"/>
  <c r="J76" i="32"/>
  <c r="K76" i="32" s="1"/>
  <c r="J79" i="32"/>
  <c r="K79" i="32"/>
  <c r="J80" i="32"/>
  <c r="K80" i="32"/>
  <c r="G223" i="16"/>
  <c r="H223" i="16"/>
  <c r="G219" i="16"/>
  <c r="H219" i="16"/>
  <c r="G282" i="16"/>
  <c r="J211" i="31"/>
  <c r="K211" i="31"/>
  <c r="J208" i="31"/>
  <c r="K208" i="31"/>
  <c r="J210" i="31"/>
  <c r="K210" i="31"/>
  <c r="J135" i="31"/>
  <c r="K135" i="31"/>
  <c r="G198" i="29"/>
  <c r="G216" i="29"/>
  <c r="J109" i="30"/>
  <c r="K109" i="30" s="1"/>
  <c r="G249" i="29"/>
  <c r="H249" i="29"/>
  <c r="J311" i="30"/>
  <c r="K311" i="30" s="1"/>
  <c r="J310" i="30"/>
  <c r="K310" i="30"/>
  <c r="G108" i="16"/>
  <c r="G114" i="16"/>
  <c r="G149" i="16"/>
  <c r="G39" i="29"/>
  <c r="G113" i="29"/>
  <c r="G163" i="29"/>
  <c r="G176" i="29"/>
  <c r="J28" i="30"/>
  <c r="K28" i="30" s="1"/>
  <c r="J29" i="30"/>
  <c r="K29" i="30"/>
  <c r="J25" i="30"/>
  <c r="K25" i="30"/>
  <c r="J113" i="30"/>
  <c r="K113" i="30"/>
  <c r="J117" i="30"/>
  <c r="K117" i="30" s="1"/>
  <c r="J175" i="30"/>
  <c r="K175" i="30"/>
  <c r="J170" i="30"/>
  <c r="K170" i="30"/>
  <c r="J9" i="31"/>
  <c r="K9" i="31"/>
  <c r="J13" i="31"/>
  <c r="K13" i="31"/>
  <c r="J25" i="31"/>
  <c r="K25" i="31"/>
  <c r="J29" i="31"/>
  <c r="K29" i="31"/>
  <c r="J23" i="31"/>
  <c r="K23" i="31"/>
  <c r="J195" i="31"/>
  <c r="K195" i="31"/>
  <c r="J191" i="31"/>
  <c r="K191" i="31"/>
  <c r="J71" i="31"/>
  <c r="K71" i="31"/>
  <c r="J193" i="31"/>
  <c r="K193" i="31"/>
  <c r="J108" i="31"/>
  <c r="K108" i="31"/>
  <c r="J104" i="31"/>
  <c r="K104" i="31"/>
  <c r="G149" i="29"/>
  <c r="H149" i="29"/>
  <c r="G224" i="29"/>
  <c r="J70" i="30"/>
  <c r="K70" i="30"/>
  <c r="J73" i="30"/>
  <c r="K73" i="30" s="1"/>
  <c r="J72" i="30"/>
  <c r="K72" i="30" s="1"/>
  <c r="J71" i="30"/>
  <c r="K71" i="30" s="1"/>
  <c r="J67" i="30"/>
  <c r="K67" i="30"/>
  <c r="J55" i="31"/>
  <c r="K55" i="31"/>
  <c r="J59" i="31"/>
  <c r="K59" i="31"/>
  <c r="J83" i="31"/>
  <c r="K83" i="31"/>
  <c r="J87" i="31"/>
  <c r="K87" i="31"/>
  <c r="J95" i="31"/>
  <c r="K95" i="31"/>
  <c r="J99" i="31"/>
  <c r="K99" i="31"/>
  <c r="J13" i="30"/>
  <c r="K13" i="30" s="1"/>
  <c r="J159" i="30"/>
  <c r="K159" i="30"/>
  <c r="J171" i="30"/>
  <c r="K171" i="30" s="1"/>
  <c r="G250" i="29"/>
  <c r="H250" i="29"/>
  <c r="J78" i="30"/>
  <c r="K78" i="30"/>
  <c r="J80" i="30"/>
  <c r="K80" i="30" s="1"/>
  <c r="J79" i="30"/>
  <c r="K79" i="30" s="1"/>
  <c r="J75" i="30"/>
  <c r="K75" i="30" s="1"/>
  <c r="G340" i="29"/>
  <c r="G339" i="29"/>
  <c r="J289" i="30"/>
  <c r="K289" i="30" s="1"/>
  <c r="J286" i="30"/>
  <c r="K286" i="30" s="1"/>
  <c r="J335" i="30"/>
  <c r="K335" i="30" s="1"/>
  <c r="J329" i="30"/>
  <c r="K329" i="30"/>
  <c r="G66" i="29"/>
  <c r="G26" i="29"/>
  <c r="G110" i="29"/>
  <c r="J145" i="30"/>
  <c r="K145" i="30"/>
  <c r="J203" i="30"/>
  <c r="K203" i="30"/>
  <c r="J202" i="30"/>
  <c r="K202" i="30" s="1"/>
  <c r="J33" i="31"/>
  <c r="K33" i="31"/>
  <c r="J45" i="31"/>
  <c r="K45" i="31"/>
  <c r="J49" i="31"/>
  <c r="K49" i="31"/>
  <c r="J161" i="30"/>
  <c r="K161" i="30" s="1"/>
  <c r="G301" i="16"/>
  <c r="J160" i="33"/>
  <c r="K160" i="33" s="1"/>
  <c r="J159" i="33"/>
  <c r="K159" i="33" s="1"/>
  <c r="J156" i="33"/>
  <c r="K156" i="33" s="1"/>
  <c r="J155" i="33"/>
  <c r="K155" i="33" s="1"/>
  <c r="J161" i="33"/>
  <c r="K161" i="33"/>
  <c r="J171" i="33"/>
  <c r="K171" i="33" s="1"/>
  <c r="J174" i="33"/>
  <c r="K174" i="33" s="1"/>
  <c r="J173" i="33"/>
  <c r="K173" i="33"/>
  <c r="J175" i="33"/>
  <c r="K175" i="33" s="1"/>
  <c r="J172" i="33"/>
  <c r="K172" i="33" s="1"/>
  <c r="J98" i="30"/>
  <c r="K98" i="30" s="1"/>
  <c r="J74" i="30"/>
  <c r="K74" i="30" s="1"/>
  <c r="J54" i="30"/>
  <c r="K54" i="30"/>
  <c r="J212" i="31"/>
  <c r="K212" i="31"/>
  <c r="J216" i="31"/>
  <c r="K216" i="31"/>
  <c r="J134" i="31"/>
  <c r="K134" i="31"/>
  <c r="G173" i="29"/>
  <c r="G207" i="29"/>
  <c r="G214" i="29"/>
  <c r="J8" i="30"/>
  <c r="K8" i="30"/>
  <c r="J50" i="30"/>
  <c r="K50" i="30"/>
  <c r="J61" i="31"/>
  <c r="K61" i="31"/>
  <c r="J141" i="30"/>
  <c r="K141" i="30"/>
  <c r="J46" i="32"/>
  <c r="K46" i="32"/>
  <c r="J50" i="32"/>
  <c r="K50" i="32"/>
  <c r="G215" i="16"/>
  <c r="G212" i="16"/>
  <c r="G302" i="16"/>
  <c r="G248" i="29"/>
  <c r="H248" i="29"/>
  <c r="G316" i="29"/>
  <c r="G342" i="29"/>
  <c r="J245" i="30"/>
  <c r="K245" i="30"/>
  <c r="J268" i="33"/>
  <c r="K268" i="33" s="1"/>
  <c r="J38" i="33"/>
  <c r="K38" i="33" s="1"/>
  <c r="J42" i="33"/>
  <c r="K42" i="33" s="1"/>
  <c r="J41" i="33"/>
  <c r="K41" i="33"/>
  <c r="J40" i="33"/>
  <c r="K40" i="33" s="1"/>
  <c r="J43" i="33"/>
  <c r="K43" i="33" s="1"/>
  <c r="J5" i="30"/>
  <c r="K5" i="30"/>
  <c r="J49" i="30"/>
  <c r="K49" i="30" s="1"/>
  <c r="J83" i="30"/>
  <c r="K83" i="30" s="1"/>
  <c r="J14" i="32"/>
  <c r="K14" i="32"/>
  <c r="J134" i="32"/>
  <c r="K134" i="32"/>
  <c r="G236" i="29"/>
  <c r="G242" i="29"/>
  <c r="J37" i="33"/>
  <c r="K37" i="33" s="1"/>
  <c r="G283" i="21"/>
  <c r="G281" i="21"/>
  <c r="G285" i="21"/>
  <c r="G71" i="21"/>
  <c r="H71" i="21"/>
  <c r="J127" i="30"/>
  <c r="K127" i="30"/>
  <c r="J63" i="31"/>
  <c r="K63" i="31"/>
  <c r="J115" i="31"/>
  <c r="K115" i="31"/>
  <c r="J141" i="31"/>
  <c r="K141" i="31"/>
  <c r="J167" i="31"/>
  <c r="K167" i="31"/>
  <c r="J137" i="32"/>
  <c r="K137" i="32" s="1"/>
  <c r="J281" i="30"/>
  <c r="K281" i="30" s="1"/>
  <c r="J371" i="33"/>
  <c r="K371" i="33"/>
  <c r="J368" i="33"/>
  <c r="K368" i="33" s="1"/>
  <c r="J370" i="33"/>
  <c r="K370" i="33" s="1"/>
  <c r="J367" i="33"/>
  <c r="K367" i="33" s="1"/>
  <c r="G220" i="21"/>
  <c r="H220" i="21"/>
  <c r="G218" i="21"/>
  <c r="H218" i="21"/>
  <c r="G109" i="21"/>
  <c r="J218" i="32"/>
  <c r="K218" i="32"/>
  <c r="G274" i="29"/>
  <c r="G333" i="29"/>
  <c r="J252" i="31"/>
  <c r="K252" i="31"/>
  <c r="J294" i="31"/>
  <c r="K294" i="31"/>
  <c r="J4" i="33"/>
  <c r="K4" i="33"/>
  <c r="J7" i="33"/>
  <c r="K7" i="33"/>
  <c r="J313" i="33"/>
  <c r="K313" i="33"/>
  <c r="J309" i="33"/>
  <c r="K309" i="33"/>
  <c r="J312" i="33"/>
  <c r="K312" i="33"/>
  <c r="J314" i="33"/>
  <c r="K314" i="33"/>
  <c r="J308" i="33"/>
  <c r="K308" i="33"/>
  <c r="J322" i="33"/>
  <c r="K322" i="33"/>
  <c r="J324" i="33"/>
  <c r="K324" i="33"/>
  <c r="J327" i="33"/>
  <c r="K327" i="33"/>
  <c r="J326" i="33"/>
  <c r="K326" i="33"/>
  <c r="J323" i="33"/>
  <c r="K323" i="33"/>
  <c r="G143" i="21"/>
  <c r="G142" i="21"/>
  <c r="G183" i="21"/>
  <c r="H183" i="21"/>
  <c r="H210" i="21"/>
  <c r="G179" i="21"/>
  <c r="H179" i="21"/>
  <c r="G181" i="21"/>
  <c r="H181" i="21"/>
  <c r="J2" i="30"/>
  <c r="K2" i="30"/>
  <c r="J167" i="30"/>
  <c r="K167" i="30"/>
  <c r="J79" i="31"/>
  <c r="K79" i="31"/>
  <c r="G328" i="29"/>
  <c r="J283" i="30"/>
  <c r="K283" i="30" s="1"/>
  <c r="J282" i="31"/>
  <c r="K282" i="31"/>
  <c r="J389" i="32"/>
  <c r="K389" i="32"/>
  <c r="J366" i="33"/>
  <c r="K366" i="33" s="1"/>
  <c r="J248" i="33"/>
  <c r="K248" i="33" s="1"/>
  <c r="G145" i="21"/>
  <c r="J320" i="30"/>
  <c r="K320" i="30"/>
  <c r="J232" i="30"/>
  <c r="K232" i="30" s="1"/>
  <c r="J291" i="32"/>
  <c r="K291" i="32"/>
  <c r="J125" i="33"/>
  <c r="K125" i="33" s="1"/>
  <c r="J129" i="33"/>
  <c r="K129" i="33"/>
  <c r="J131" i="33"/>
  <c r="K131" i="33" s="1"/>
  <c r="J130" i="33"/>
  <c r="K130" i="33" s="1"/>
  <c r="J126" i="33"/>
  <c r="K126" i="33" s="1"/>
  <c r="G191" i="21"/>
  <c r="G196" i="21"/>
  <c r="G140" i="21"/>
  <c r="J261" i="30"/>
  <c r="K261" i="30" s="1"/>
  <c r="G114" i="28"/>
  <c r="G111" i="28"/>
  <c r="G113" i="28"/>
  <c r="H113" i="28"/>
  <c r="H119" i="28"/>
  <c r="G110" i="28"/>
  <c r="G248" i="21"/>
  <c r="H248" i="21"/>
  <c r="G61" i="27"/>
  <c r="G60" i="27"/>
  <c r="G63" i="27"/>
  <c r="J359" i="33"/>
  <c r="K359" i="33"/>
  <c r="J333" i="33"/>
  <c r="K333" i="33"/>
  <c r="J356" i="33"/>
  <c r="K356" i="33"/>
  <c r="J305" i="33"/>
  <c r="K305" i="33"/>
  <c r="J280" i="33"/>
  <c r="K280" i="33"/>
  <c r="J278" i="33"/>
  <c r="K278" i="33"/>
  <c r="J303" i="33"/>
  <c r="K303" i="33"/>
  <c r="J165" i="33"/>
  <c r="K165" i="33"/>
  <c r="J168" i="33"/>
  <c r="K168" i="33"/>
  <c r="J81" i="33"/>
  <c r="K81" i="33"/>
  <c r="J65" i="33"/>
  <c r="K65" i="33"/>
  <c r="J63" i="33"/>
  <c r="K63" i="33"/>
  <c r="J77" i="33"/>
  <c r="K77" i="33"/>
  <c r="J74" i="33"/>
  <c r="K74" i="33"/>
  <c r="J76" i="33"/>
  <c r="K76" i="33"/>
  <c r="J84" i="33"/>
  <c r="K84" i="33"/>
  <c r="G8" i="21"/>
  <c r="G33" i="21"/>
  <c r="G166" i="21"/>
  <c r="G276" i="21"/>
  <c r="H276" i="21"/>
  <c r="G120" i="27"/>
  <c r="J378" i="33"/>
  <c r="K378" i="33"/>
  <c r="J329" i="33"/>
  <c r="K329" i="33"/>
  <c r="J318" i="33"/>
  <c r="K318" i="33"/>
  <c r="J254" i="33"/>
  <c r="K254" i="33"/>
  <c r="J250" i="33"/>
  <c r="K250" i="33"/>
  <c r="J237" i="33"/>
  <c r="K237" i="33"/>
  <c r="J249" i="33"/>
  <c r="K249" i="33"/>
  <c r="J162" i="33"/>
  <c r="K162" i="33"/>
  <c r="J118" i="33"/>
  <c r="K118" i="33"/>
  <c r="J30" i="33"/>
  <c r="K30" i="33"/>
  <c r="J34" i="33"/>
  <c r="K34" i="33"/>
  <c r="J36" i="33"/>
  <c r="K36" i="33"/>
  <c r="J50" i="33"/>
  <c r="K50" i="33"/>
  <c r="J44" i="33"/>
  <c r="K44" i="33"/>
  <c r="J35" i="33"/>
  <c r="K35" i="33"/>
  <c r="G237" i="21"/>
  <c r="J365" i="33"/>
  <c r="K365" i="33"/>
  <c r="J373" i="33"/>
  <c r="K373" i="33" s="1"/>
  <c r="J331" i="33"/>
  <c r="K331" i="33" s="1"/>
  <c r="J216" i="33"/>
  <c r="K216" i="33"/>
  <c r="J219" i="33"/>
  <c r="K219" i="33" s="1"/>
  <c r="J202" i="33"/>
  <c r="K202" i="33" s="1"/>
  <c r="J166" i="33"/>
  <c r="K166" i="33" s="1"/>
  <c r="J85" i="33"/>
  <c r="K85" i="33"/>
  <c r="J32" i="33"/>
  <c r="K32" i="33" s="1"/>
  <c r="G10" i="21"/>
  <c r="G250" i="21"/>
  <c r="H250" i="21"/>
  <c r="G144" i="27"/>
  <c r="G143" i="27"/>
  <c r="G140" i="27"/>
  <c r="G173" i="27"/>
  <c r="G176" i="27"/>
  <c r="G219" i="27"/>
  <c r="H219" i="27"/>
  <c r="G220" i="27"/>
  <c r="H220" i="27"/>
  <c r="G298" i="27"/>
  <c r="G297" i="27"/>
  <c r="G293" i="27"/>
  <c r="J360" i="33"/>
  <c r="K360" i="33"/>
  <c r="J376" i="33"/>
  <c r="K376" i="33"/>
  <c r="J315" i="33"/>
  <c r="K315" i="33"/>
  <c r="J182" i="33"/>
  <c r="K182" i="33"/>
  <c r="J180" i="33"/>
  <c r="K180" i="33"/>
  <c r="J179" i="33"/>
  <c r="K179" i="33"/>
  <c r="G23" i="21"/>
  <c r="G73" i="21"/>
  <c r="H73" i="21"/>
  <c r="G286" i="21"/>
  <c r="G121" i="27"/>
  <c r="G117" i="27"/>
  <c r="G119" i="27"/>
  <c r="G118" i="27"/>
  <c r="G116" i="27"/>
  <c r="J379" i="33"/>
  <c r="K379" i="33" s="1"/>
  <c r="J337" i="33"/>
  <c r="K337" i="33" s="1"/>
  <c r="J343" i="33"/>
  <c r="K343" i="33" s="1"/>
  <c r="J349" i="33"/>
  <c r="K349" i="33"/>
  <c r="J355" i="33"/>
  <c r="K355" i="33" s="1"/>
  <c r="J316" i="33"/>
  <c r="K316" i="33" s="1"/>
  <c r="J317" i="33"/>
  <c r="K317" i="33"/>
  <c r="J295" i="33"/>
  <c r="K295" i="33" s="1"/>
  <c r="J292" i="33"/>
  <c r="K292" i="33" s="1"/>
  <c r="J272" i="33"/>
  <c r="K272" i="33" s="1"/>
  <c r="J270" i="33"/>
  <c r="K270" i="33" s="1"/>
  <c r="J300" i="33"/>
  <c r="K300" i="33" s="1"/>
  <c r="J227" i="33"/>
  <c r="K227" i="33"/>
  <c r="J234" i="33"/>
  <c r="K234" i="33" s="1"/>
  <c r="J176" i="33"/>
  <c r="K176" i="33" s="1"/>
  <c r="J119" i="33"/>
  <c r="K119" i="33" s="1"/>
  <c r="J123" i="33"/>
  <c r="K123" i="33"/>
  <c r="J92" i="33"/>
  <c r="K92" i="33" s="1"/>
  <c r="J89" i="33"/>
  <c r="K89" i="33" s="1"/>
  <c r="J90" i="33"/>
  <c r="K90" i="33"/>
  <c r="J57" i="33"/>
  <c r="K57" i="33" s="1"/>
  <c r="J53" i="33"/>
  <c r="K53" i="33" s="1"/>
  <c r="J55" i="33"/>
  <c r="K55" i="33" s="1"/>
  <c r="J69" i="33"/>
  <c r="K69" i="33" s="1"/>
  <c r="J71" i="33"/>
  <c r="K71" i="33" s="1"/>
  <c r="J60" i="33"/>
  <c r="K60" i="33" s="1"/>
  <c r="J82" i="33"/>
  <c r="K82" i="33" s="1"/>
  <c r="J86" i="33"/>
  <c r="K86" i="33" s="1"/>
  <c r="J33" i="33"/>
  <c r="K33" i="33" s="1"/>
  <c r="G180" i="21"/>
  <c r="H180" i="21"/>
  <c r="G280" i="21"/>
  <c r="H280" i="21"/>
  <c r="J373" i="32"/>
  <c r="K373" i="32" s="1"/>
  <c r="J353" i="33"/>
  <c r="K353" i="33" s="1"/>
  <c r="J274" i="33"/>
  <c r="K274" i="33"/>
  <c r="J277" i="33"/>
  <c r="K277" i="33" s="1"/>
  <c r="J228" i="33"/>
  <c r="K228" i="33" s="1"/>
  <c r="J195" i="33"/>
  <c r="K195" i="33" s="1"/>
  <c r="J68" i="33"/>
  <c r="K68" i="33" s="1"/>
  <c r="J75" i="33"/>
  <c r="K75" i="33" s="1"/>
  <c r="J83" i="33"/>
  <c r="K83" i="33" s="1"/>
  <c r="J48" i="33"/>
  <c r="K48" i="33" s="1"/>
  <c r="G19" i="21"/>
  <c r="G37" i="21"/>
  <c r="G144" i="21"/>
  <c r="G187" i="21"/>
  <c r="G222" i="21"/>
  <c r="H222" i="21"/>
  <c r="G242" i="27"/>
  <c r="G244" i="27"/>
  <c r="G14" i="27"/>
  <c r="G28" i="27"/>
  <c r="J210" i="33"/>
  <c r="K210" i="33" s="1"/>
  <c r="J221" i="33"/>
  <c r="K221" i="33"/>
  <c r="J187" i="33"/>
  <c r="K187" i="33" s="1"/>
  <c r="J203" i="33"/>
  <c r="K203" i="33" s="1"/>
  <c r="J109" i="33"/>
  <c r="K109" i="33"/>
  <c r="J112" i="33"/>
  <c r="K112" i="33" s="1"/>
  <c r="J139" i="33"/>
  <c r="K139" i="33" s="1"/>
  <c r="G253" i="21"/>
  <c r="H253" i="21"/>
  <c r="G252" i="27"/>
  <c r="H252" i="27"/>
  <c r="G249" i="27"/>
  <c r="H249" i="27"/>
  <c r="G186" i="27"/>
  <c r="G208" i="27"/>
  <c r="G243" i="27"/>
  <c r="G258" i="27"/>
  <c r="G164" i="28"/>
  <c r="G166" i="28"/>
  <c r="G162" i="28"/>
  <c r="G5" i="28"/>
  <c r="H5" i="28"/>
  <c r="G87" i="28"/>
  <c r="G124" i="28"/>
  <c r="H124" i="28"/>
  <c r="G163" i="28"/>
  <c r="G235" i="28"/>
  <c r="G257" i="28"/>
  <c r="J169" i="34"/>
  <c r="K169" i="34"/>
  <c r="J172" i="34"/>
  <c r="K172" i="34"/>
  <c r="G187" i="27"/>
  <c r="G209" i="27"/>
  <c r="G225" i="27"/>
  <c r="G125" i="28"/>
  <c r="H125" i="28"/>
  <c r="G127" i="28"/>
  <c r="H127" i="28"/>
  <c r="G258" i="28"/>
  <c r="J200" i="33"/>
  <c r="K200" i="33"/>
  <c r="J132" i="33"/>
  <c r="K132" i="33"/>
  <c r="J136" i="33"/>
  <c r="K136" i="33"/>
  <c r="J140" i="33"/>
  <c r="K140" i="33"/>
  <c r="J144" i="33"/>
  <c r="K144" i="33"/>
  <c r="G231" i="21"/>
  <c r="G263" i="21"/>
  <c r="G74" i="27"/>
  <c r="H74" i="27"/>
  <c r="G188" i="27"/>
  <c r="G226" i="27"/>
  <c r="G251" i="27"/>
  <c r="H251" i="27"/>
  <c r="G43" i="28"/>
  <c r="G112" i="28"/>
  <c r="G165" i="28"/>
  <c r="G192" i="28"/>
  <c r="G259" i="28"/>
  <c r="G64" i="27"/>
  <c r="G221" i="27"/>
  <c r="H221" i="27"/>
  <c r="G227" i="27"/>
  <c r="G245" i="27"/>
  <c r="G273" i="27"/>
  <c r="G126" i="28"/>
  <c r="H126" i="28"/>
  <c r="G193" i="28"/>
  <c r="G230" i="28"/>
  <c r="G142" i="27"/>
  <c r="G211" i="27"/>
  <c r="G194" i="28"/>
  <c r="G231" i="28"/>
  <c r="J280" i="34"/>
  <c r="K280" i="34"/>
  <c r="J281" i="34"/>
  <c r="K281" i="34"/>
  <c r="G274" i="27"/>
  <c r="G270" i="27"/>
  <c r="G39" i="27"/>
  <c r="G190" i="27"/>
  <c r="G222" i="27"/>
  <c r="H222" i="27"/>
  <c r="G269" i="27"/>
  <c r="G294" i="27"/>
  <c r="G232" i="28"/>
  <c r="G262" i="28"/>
  <c r="J134" i="33"/>
  <c r="K134" i="33" s="1"/>
  <c r="G296" i="21"/>
  <c r="G99" i="27"/>
  <c r="G97" i="27"/>
  <c r="G30" i="27"/>
  <c r="G67" i="27"/>
  <c r="G95" i="27"/>
  <c r="G191" i="27"/>
  <c r="G223" i="27"/>
  <c r="H223" i="27"/>
  <c r="G230" i="27"/>
  <c r="G248" i="27"/>
  <c r="H248" i="27"/>
  <c r="G262" i="27"/>
  <c r="G295" i="27"/>
  <c r="G39" i="28"/>
  <c r="G115" i="28"/>
  <c r="G122" i="28"/>
  <c r="H122" i="28"/>
  <c r="J220" i="34"/>
  <c r="K220" i="34"/>
  <c r="J226" i="34"/>
  <c r="K226" i="34"/>
  <c r="G241" i="28"/>
  <c r="J57" i="34"/>
  <c r="K57" i="34"/>
  <c r="J111" i="34"/>
  <c r="K111" i="34"/>
  <c r="J133" i="34"/>
  <c r="K133" i="34"/>
  <c r="J179" i="34"/>
  <c r="K179" i="34"/>
  <c r="J183" i="34"/>
  <c r="K183" i="34"/>
  <c r="J258" i="34"/>
  <c r="K258" i="34"/>
  <c r="J311" i="34"/>
  <c r="K311" i="34"/>
  <c r="G282" i="28"/>
  <c r="J34" i="34"/>
  <c r="K34" i="34"/>
  <c r="J56" i="34"/>
  <c r="K56" i="34"/>
  <c r="J214" i="34"/>
  <c r="K214" i="34"/>
  <c r="G130" i="28"/>
  <c r="J21" i="34"/>
  <c r="K21" i="34"/>
  <c r="J65" i="34"/>
  <c r="K65" i="34"/>
  <c r="J63" i="34"/>
  <c r="K63" i="34"/>
  <c r="J137" i="34"/>
  <c r="K137" i="34"/>
  <c r="J159" i="34"/>
  <c r="K159" i="34"/>
  <c r="J176" i="34"/>
  <c r="K176" i="34"/>
  <c r="J181" i="34"/>
  <c r="K181" i="34"/>
  <c r="J283" i="34"/>
  <c r="K283" i="34"/>
  <c r="J324" i="34"/>
  <c r="K324" i="34"/>
  <c r="J161" i="34"/>
  <c r="K161" i="34"/>
  <c r="J185" i="34"/>
  <c r="K185" i="34"/>
  <c r="J278" i="34"/>
  <c r="K278" i="34"/>
  <c r="J303" i="34"/>
  <c r="K303" i="34"/>
  <c r="J304" i="34"/>
  <c r="K304" i="34"/>
  <c r="G213" i="28"/>
  <c r="J175" i="34"/>
  <c r="K175" i="34"/>
  <c r="G34" i="27"/>
  <c r="G53" i="28"/>
  <c r="J23" i="34"/>
  <c r="K23" i="34"/>
  <c r="J114" i="34"/>
  <c r="K114" i="34"/>
  <c r="J141" i="34"/>
  <c r="K141" i="34"/>
  <c r="J163" i="34"/>
  <c r="K163" i="34"/>
  <c r="J178" i="34"/>
  <c r="K178" i="34"/>
  <c r="J187" i="34"/>
  <c r="K187" i="34"/>
  <c r="J232" i="34"/>
  <c r="K232" i="34"/>
  <c r="J97" i="34"/>
  <c r="K97" i="34"/>
  <c r="J105" i="34"/>
  <c r="K105" i="34"/>
  <c r="J166" i="34"/>
  <c r="K166" i="34"/>
  <c r="J277" i="34"/>
  <c r="K277" i="34"/>
  <c r="J293" i="34"/>
  <c r="K293" i="34"/>
  <c r="J333" i="34"/>
  <c r="K333" i="34"/>
  <c r="J6" i="34"/>
  <c r="K6" i="34"/>
  <c r="J147" i="34"/>
  <c r="K147" i="34"/>
  <c r="J234" i="34"/>
  <c r="K234" i="34"/>
  <c r="J237" i="34"/>
  <c r="K237" i="34"/>
  <c r="J236" i="34"/>
  <c r="K236" i="34"/>
  <c r="J239" i="34"/>
  <c r="K239" i="34"/>
  <c r="J35" i="34"/>
  <c r="K35" i="34"/>
  <c r="J32" i="34"/>
  <c r="K32" i="34"/>
  <c r="J243" i="34"/>
  <c r="K243" i="34"/>
  <c r="J41" i="34"/>
  <c r="K41" i="34"/>
  <c r="J37" i="34"/>
  <c r="K37" i="34"/>
  <c r="J48" i="34"/>
  <c r="K48" i="34"/>
  <c r="J2" i="34"/>
  <c r="K2" i="34"/>
  <c r="J74" i="34"/>
  <c r="K74" i="34"/>
  <c r="J80" i="34"/>
  <c r="K80" i="34"/>
  <c r="J77" i="34"/>
  <c r="K77" i="34"/>
  <c r="J79" i="34"/>
  <c r="K79" i="34"/>
  <c r="J76" i="34"/>
  <c r="K76" i="34"/>
  <c r="J285" i="34"/>
  <c r="K285" i="34"/>
  <c r="J288" i="34"/>
  <c r="K288" i="34"/>
  <c r="J287" i="34"/>
  <c r="K287" i="34"/>
  <c r="J290" i="34"/>
  <c r="K290" i="34"/>
  <c r="J5" i="34"/>
  <c r="K5" i="34"/>
  <c r="J9" i="34"/>
  <c r="K9" i="34"/>
  <c r="J26" i="34"/>
  <c r="K26" i="34"/>
  <c r="J29" i="34"/>
  <c r="K29" i="34"/>
  <c r="J39" i="34"/>
  <c r="K39" i="34"/>
  <c r="J73" i="34"/>
  <c r="K73" i="34"/>
  <c r="J87" i="34"/>
  <c r="K87" i="34"/>
  <c r="J101" i="34"/>
  <c r="K101" i="34"/>
  <c r="J98" i="34"/>
  <c r="K98" i="34"/>
  <c r="J95" i="34"/>
  <c r="K95" i="34"/>
  <c r="J100" i="34"/>
  <c r="K100" i="34"/>
  <c r="J129" i="34"/>
  <c r="K129" i="34"/>
  <c r="J130" i="34"/>
  <c r="K130" i="34"/>
  <c r="J135" i="34"/>
  <c r="K135" i="34"/>
  <c r="J158" i="34"/>
  <c r="K158" i="34"/>
  <c r="J206" i="34"/>
  <c r="K206" i="34"/>
  <c r="J211" i="34"/>
  <c r="K211" i="34"/>
  <c r="J208" i="34"/>
  <c r="K208" i="34"/>
  <c r="J230" i="34"/>
  <c r="K230" i="34"/>
  <c r="J235" i="34"/>
  <c r="K235" i="34"/>
  <c r="J241" i="34"/>
  <c r="K241" i="34"/>
  <c r="J245" i="34"/>
  <c r="K245" i="34"/>
  <c r="J267" i="34"/>
  <c r="K267" i="34"/>
  <c r="J337" i="34"/>
  <c r="K337" i="34"/>
  <c r="J8" i="34"/>
  <c r="K8" i="34"/>
  <c r="J12" i="34"/>
  <c r="K12" i="34"/>
  <c r="J16" i="34"/>
  <c r="K16" i="34"/>
  <c r="J31" i="34"/>
  <c r="K31" i="34"/>
  <c r="J45" i="34"/>
  <c r="K45" i="34"/>
  <c r="J58" i="34"/>
  <c r="K58" i="34"/>
  <c r="J55" i="34"/>
  <c r="K55" i="34"/>
  <c r="J67" i="34"/>
  <c r="K67" i="34"/>
  <c r="J83" i="34"/>
  <c r="K83" i="34"/>
  <c r="J86" i="34"/>
  <c r="K86" i="34"/>
  <c r="J88" i="34"/>
  <c r="K88" i="34"/>
  <c r="J117" i="34"/>
  <c r="K117" i="34"/>
  <c r="J127" i="34"/>
  <c r="K127" i="34"/>
  <c r="J132" i="34"/>
  <c r="K132" i="34"/>
  <c r="J167" i="34"/>
  <c r="K167" i="34"/>
  <c r="J164" i="34"/>
  <c r="K164" i="34"/>
  <c r="J191" i="34"/>
  <c r="K191" i="34"/>
  <c r="J195" i="34"/>
  <c r="K195" i="34"/>
  <c r="J227" i="34"/>
  <c r="K227" i="34"/>
  <c r="J238" i="34"/>
  <c r="K238" i="34"/>
  <c r="J264" i="34"/>
  <c r="K264" i="34"/>
  <c r="J273" i="34"/>
  <c r="K273" i="34"/>
  <c r="J275" i="34"/>
  <c r="K275" i="34"/>
  <c r="J272" i="34"/>
  <c r="K272" i="34"/>
  <c r="J276" i="34"/>
  <c r="K276" i="34"/>
  <c r="J284" i="34"/>
  <c r="K284" i="34"/>
  <c r="J340" i="34"/>
  <c r="K340" i="34"/>
  <c r="J3" i="34"/>
  <c r="K3" i="34"/>
  <c r="J15" i="34"/>
  <c r="K15" i="34"/>
  <c r="J19" i="34"/>
  <c r="K19" i="34"/>
  <c r="J22" i="34"/>
  <c r="K22" i="34"/>
  <c r="J36" i="34"/>
  <c r="K36" i="34"/>
  <c r="J78" i="34"/>
  <c r="K78" i="34"/>
  <c r="J152" i="34"/>
  <c r="K152" i="34"/>
  <c r="J149" i="34"/>
  <c r="K149" i="34"/>
  <c r="J146" i="34"/>
  <c r="K146" i="34"/>
  <c r="J151" i="34"/>
  <c r="K151" i="34"/>
  <c r="J192" i="34"/>
  <c r="K192" i="34"/>
  <c r="J257" i="34"/>
  <c r="K257" i="34"/>
  <c r="J262" i="34"/>
  <c r="K262" i="34"/>
  <c r="J259" i="34"/>
  <c r="K259" i="34"/>
  <c r="J286" i="34"/>
  <c r="K286" i="34"/>
  <c r="J339" i="34"/>
  <c r="K339" i="34"/>
  <c r="J336" i="34"/>
  <c r="K336" i="34"/>
  <c r="J341" i="34"/>
  <c r="K341" i="34"/>
  <c r="J10" i="34"/>
  <c r="K10" i="34"/>
  <c r="J47" i="34"/>
  <c r="K47" i="34"/>
  <c r="J44" i="34"/>
  <c r="K44" i="34"/>
  <c r="J120" i="34"/>
  <c r="K120" i="34"/>
  <c r="J122" i="34"/>
  <c r="K122" i="34"/>
  <c r="J119" i="34"/>
  <c r="K119" i="34"/>
  <c r="J123" i="34"/>
  <c r="K123" i="34"/>
  <c r="J131" i="34"/>
  <c r="K131" i="34"/>
  <c r="J148" i="34"/>
  <c r="K148" i="34"/>
  <c r="J168" i="34"/>
  <c r="K168" i="34"/>
  <c r="J218" i="34"/>
  <c r="K218" i="34"/>
  <c r="J215" i="34"/>
  <c r="K215" i="34"/>
  <c r="J242" i="34"/>
  <c r="K242" i="34"/>
  <c r="J246" i="34"/>
  <c r="K246" i="34"/>
  <c r="J263" i="34"/>
  <c r="K263" i="34"/>
  <c r="J289" i="34"/>
  <c r="K289" i="34"/>
  <c r="J344" i="34"/>
  <c r="K344" i="34"/>
  <c r="J13" i="34"/>
  <c r="K13" i="34"/>
  <c r="J17" i="34"/>
  <c r="K17" i="34"/>
  <c r="J27" i="34"/>
  <c r="K27" i="34"/>
  <c r="J24" i="34"/>
  <c r="K24" i="34"/>
  <c r="J46" i="34"/>
  <c r="K46" i="34"/>
  <c r="J49" i="34"/>
  <c r="K49" i="34"/>
  <c r="J59" i="34"/>
  <c r="K59" i="34"/>
  <c r="J71" i="34"/>
  <c r="K71" i="34"/>
  <c r="J68" i="34"/>
  <c r="K68" i="34"/>
  <c r="J81" i="34"/>
  <c r="K81" i="34"/>
  <c r="J94" i="34"/>
  <c r="K94" i="34"/>
  <c r="J91" i="34"/>
  <c r="K91" i="34"/>
  <c r="J104" i="34"/>
  <c r="K104" i="34"/>
  <c r="J109" i="34"/>
  <c r="K109" i="34"/>
  <c r="J106" i="34"/>
  <c r="K106" i="34"/>
  <c r="J139" i="34"/>
  <c r="K139" i="34"/>
  <c r="J143" i="34"/>
  <c r="K143" i="34"/>
  <c r="J165" i="34"/>
  <c r="K165" i="34"/>
  <c r="J203" i="34"/>
  <c r="K203" i="34"/>
  <c r="J200" i="34"/>
  <c r="K200" i="34"/>
  <c r="J197" i="34"/>
  <c r="K197" i="34"/>
  <c r="J202" i="34"/>
  <c r="K202" i="34"/>
  <c r="J260" i="34"/>
  <c r="K260" i="34"/>
  <c r="J319" i="34"/>
  <c r="K319" i="34"/>
  <c r="J321" i="34"/>
  <c r="K321" i="34"/>
  <c r="J343" i="34"/>
  <c r="K343" i="34"/>
  <c r="J348" i="34"/>
  <c r="K348" i="34"/>
  <c r="J345" i="34"/>
  <c r="K345" i="34"/>
  <c r="J4" i="34"/>
  <c r="K4" i="34"/>
  <c r="J20" i="34"/>
  <c r="K20" i="34"/>
  <c r="J25" i="34"/>
  <c r="K25" i="34"/>
  <c r="J28" i="34"/>
  <c r="K28" i="34"/>
  <c r="J38" i="34"/>
  <c r="K38" i="34"/>
  <c r="J53" i="34"/>
  <c r="K53" i="34"/>
  <c r="J61" i="34"/>
  <c r="K61" i="34"/>
  <c r="J64" i="34"/>
  <c r="K64" i="34"/>
  <c r="J72" i="34"/>
  <c r="K72" i="34"/>
  <c r="J93" i="34"/>
  <c r="K93" i="34"/>
  <c r="J99" i="34"/>
  <c r="K99" i="34"/>
  <c r="J110" i="34"/>
  <c r="K110" i="34"/>
  <c r="J115" i="34"/>
  <c r="K115" i="34"/>
  <c r="J136" i="34"/>
  <c r="K136" i="34"/>
  <c r="J162" i="34"/>
  <c r="K162" i="34"/>
  <c r="J171" i="34"/>
  <c r="K171" i="34"/>
  <c r="J173" i="34"/>
  <c r="K173" i="34"/>
  <c r="J170" i="34"/>
  <c r="K170" i="34"/>
  <c r="J174" i="34"/>
  <c r="K174" i="34"/>
  <c r="J182" i="34"/>
  <c r="K182" i="34"/>
  <c r="J199" i="34"/>
  <c r="K199" i="34"/>
  <c r="J210" i="34"/>
  <c r="K210" i="34"/>
  <c r="J219" i="34"/>
  <c r="K219" i="34"/>
  <c r="J229" i="34"/>
  <c r="K229" i="34"/>
  <c r="J269" i="34"/>
  <c r="K269" i="34"/>
  <c r="J266" i="34"/>
  <c r="K266" i="34"/>
  <c r="J274" i="34"/>
  <c r="K274" i="34"/>
  <c r="J297" i="34"/>
  <c r="K297" i="34"/>
  <c r="J294" i="34"/>
  <c r="K294" i="34"/>
  <c r="J305" i="34"/>
  <c r="K305" i="34"/>
  <c r="J302" i="34"/>
  <c r="K302" i="34"/>
  <c r="J299" i="34"/>
  <c r="K299" i="34"/>
  <c r="J301" i="34"/>
  <c r="K301" i="34"/>
  <c r="J347" i="34"/>
  <c r="K347" i="34"/>
  <c r="J7" i="34"/>
  <c r="K7" i="34"/>
  <c r="J11" i="34"/>
  <c r="K11" i="34"/>
  <c r="J30" i="34"/>
  <c r="K30" i="34"/>
  <c r="J33" i="34"/>
  <c r="K33" i="34"/>
  <c r="J43" i="34"/>
  <c r="K43" i="34"/>
  <c r="J40" i="34"/>
  <c r="K40" i="34"/>
  <c r="J50" i="34"/>
  <c r="K50" i="34"/>
  <c r="J62" i="34"/>
  <c r="K62" i="34"/>
  <c r="J69" i="34"/>
  <c r="K69" i="34"/>
  <c r="J85" i="34"/>
  <c r="K85" i="34"/>
  <c r="J90" i="34"/>
  <c r="K90" i="34"/>
  <c r="J96" i="34"/>
  <c r="K96" i="34"/>
  <c r="J107" i="34"/>
  <c r="K107" i="34"/>
  <c r="J124" i="34"/>
  <c r="K124" i="34"/>
  <c r="J155" i="34"/>
  <c r="K155" i="34"/>
  <c r="J160" i="34"/>
  <c r="K160" i="34"/>
  <c r="J157" i="34"/>
  <c r="K157" i="34"/>
  <c r="J184" i="34"/>
  <c r="K184" i="34"/>
  <c r="J190" i="34"/>
  <c r="K190" i="34"/>
  <c r="J207" i="34"/>
  <c r="K207" i="34"/>
  <c r="J216" i="34"/>
  <c r="K216" i="34"/>
  <c r="J254" i="34"/>
  <c r="K254" i="34"/>
  <c r="J251" i="34"/>
  <c r="K251" i="34"/>
  <c r="J248" i="34"/>
  <c r="K248" i="34"/>
  <c r="J253" i="34"/>
  <c r="K253" i="34"/>
  <c r="J271" i="34"/>
  <c r="K271" i="34"/>
  <c r="J282" i="34"/>
  <c r="K282" i="34"/>
  <c r="J308" i="34"/>
  <c r="K308" i="34"/>
  <c r="J18" i="34"/>
  <c r="K18" i="34"/>
  <c r="J82" i="34"/>
  <c r="K82" i="34"/>
  <c r="J116" i="34"/>
  <c r="K116" i="34"/>
  <c r="J113" i="34"/>
  <c r="K113" i="34"/>
  <c r="J121" i="34"/>
  <c r="K121" i="34"/>
  <c r="J140" i="34"/>
  <c r="K140" i="34"/>
  <c r="J150" i="34"/>
  <c r="K150" i="34"/>
  <c r="J213" i="34"/>
  <c r="K213" i="34"/>
  <c r="J222" i="34"/>
  <c r="K222" i="34"/>
  <c r="J224" i="34"/>
  <c r="K224" i="34"/>
  <c r="J221" i="34"/>
  <c r="K221" i="34"/>
  <c r="J225" i="34"/>
  <c r="K225" i="34"/>
  <c r="J261" i="34"/>
  <c r="K261" i="34"/>
  <c r="J315" i="34"/>
  <c r="K315" i="34"/>
  <c r="J335" i="34"/>
  <c r="K335" i="34"/>
  <c r="J332" i="34"/>
  <c r="K332" i="34"/>
  <c r="J329" i="34"/>
  <c r="K329" i="34"/>
  <c r="J314" i="34"/>
  <c r="K314" i="34"/>
  <c r="J318" i="34"/>
  <c r="K318" i="34"/>
  <c r="J322" i="34"/>
  <c r="K322" i="34"/>
  <c r="J334" i="34"/>
  <c r="K334" i="34"/>
  <c r="J338" i="34"/>
  <c r="K338" i="34"/>
  <c r="J309" i="34"/>
  <c r="K309" i="34"/>
  <c r="J325" i="34"/>
  <c r="K325" i="34"/>
  <c r="J312" i="34"/>
  <c r="K312" i="34"/>
  <c r="J316" i="34"/>
  <c r="K316" i="34"/>
  <c r="J328" i="34"/>
  <c r="K328" i="34"/>
  <c r="J323" i="34"/>
  <c r="K323" i="34"/>
  <c r="J75" i="34"/>
  <c r="K75" i="34"/>
  <c r="J126" i="34"/>
  <c r="K126" i="34"/>
  <c r="J138" i="34"/>
  <c r="K138" i="34"/>
  <c r="J142" i="34"/>
  <c r="K142" i="34"/>
  <c r="J177" i="34"/>
  <c r="K177" i="34"/>
  <c r="J189" i="34"/>
  <c r="K189" i="34"/>
  <c r="J193" i="34"/>
  <c r="K193" i="34"/>
  <c r="J228" i="34"/>
  <c r="K228" i="34"/>
  <c r="J240" i="34"/>
  <c r="K240" i="34"/>
  <c r="J244" i="34"/>
  <c r="K244" i="34"/>
  <c r="J279" i="34"/>
  <c r="K279" i="34"/>
  <c r="J291" i="34"/>
  <c r="K291" i="34"/>
  <c r="J295" i="34"/>
  <c r="K295" i="34"/>
  <c r="J310" i="34"/>
  <c r="K310" i="34"/>
  <c r="J326" i="34"/>
  <c r="K326" i="34"/>
  <c r="J330" i="34"/>
  <c r="K330" i="34"/>
  <c r="J342" i="34"/>
  <c r="K342" i="34"/>
  <c r="J346" i="34"/>
  <c r="K346" i="34"/>
  <c r="J145" i="34"/>
  <c r="K145" i="34"/>
  <c r="J196" i="34"/>
  <c r="K196" i="34"/>
  <c r="J247" i="34"/>
  <c r="K247" i="34"/>
  <c r="J298" i="34"/>
  <c r="K298" i="34"/>
  <c r="J313" i="34"/>
  <c r="K313" i="34"/>
  <c r="J317" i="34"/>
  <c r="K317" i="34"/>
  <c r="J349" i="34"/>
  <c r="K349" i="34"/>
  <c r="H297" i="27"/>
  <c r="H285" i="27"/>
  <c r="H291" i="27"/>
  <c r="H303" i="27"/>
  <c r="H343" i="29"/>
  <c r="H331" i="29"/>
  <c r="H337" i="29"/>
  <c r="H206" i="27"/>
  <c r="H212" i="27"/>
  <c r="H56" i="21"/>
  <c r="H62" i="21"/>
  <c r="H68" i="21"/>
  <c r="H41" i="21"/>
  <c r="H47" i="21"/>
  <c r="H186" i="29"/>
  <c r="H156" i="29"/>
  <c r="H168" i="29"/>
  <c r="H174" i="29"/>
  <c r="H162" i="29"/>
  <c r="H180" i="29"/>
  <c r="H271" i="28"/>
  <c r="H259" i="28"/>
  <c r="H265" i="28"/>
  <c r="H63" i="28"/>
  <c r="H12" i="28"/>
  <c r="H57" i="28"/>
  <c r="H42" i="28"/>
  <c r="H24" i="28"/>
  <c r="H36" i="28"/>
  <c r="H30" i="28"/>
  <c r="H48" i="28"/>
  <c r="H69" i="28"/>
  <c r="H18" i="28"/>
  <c r="H39" i="29"/>
  <c r="H33" i="29"/>
  <c r="H27" i="29"/>
  <c r="H9" i="29"/>
  <c r="H21" i="29"/>
  <c r="H15" i="29"/>
  <c r="H99" i="21"/>
  <c r="H120" i="21"/>
  <c r="H87" i="21"/>
  <c r="H114" i="21"/>
  <c r="H81" i="21"/>
  <c r="H93" i="21"/>
  <c r="H108" i="21"/>
  <c r="H258" i="28"/>
  <c r="H270" i="28"/>
  <c r="H264" i="28"/>
  <c r="H46" i="27"/>
  <c r="H67" i="27"/>
  <c r="H61" i="27"/>
  <c r="H34" i="27"/>
  <c r="H28" i="27"/>
  <c r="H55" i="27"/>
  <c r="H40" i="27"/>
  <c r="H77" i="27"/>
  <c r="H83" i="27"/>
  <c r="H89" i="27"/>
  <c r="H95" i="27"/>
  <c r="H172" i="27"/>
  <c r="H178" i="27"/>
  <c r="H166" i="27"/>
  <c r="H108" i="27"/>
  <c r="H99" i="27"/>
  <c r="H120" i="27"/>
  <c r="H87" i="27"/>
  <c r="H81" i="27"/>
  <c r="H114" i="27"/>
  <c r="H93" i="27"/>
  <c r="H20" i="28"/>
  <c r="H26" i="28"/>
  <c r="H14" i="28"/>
  <c r="H38" i="28"/>
  <c r="H44" i="28"/>
  <c r="H53" i="28"/>
  <c r="H8" i="28"/>
  <c r="H32" i="28"/>
  <c r="H238" i="28"/>
  <c r="H232" i="28"/>
  <c r="H244" i="28"/>
  <c r="H226" i="28"/>
  <c r="H304" i="28"/>
  <c r="H298" i="28"/>
  <c r="H292" i="28"/>
  <c r="H286" i="28"/>
  <c r="H237" i="28"/>
  <c r="H231" i="28"/>
  <c r="H243" i="28"/>
  <c r="H225" i="28"/>
  <c r="H289" i="27"/>
  <c r="H301" i="27"/>
  <c r="H295" i="27"/>
  <c r="H283" i="27"/>
  <c r="H66" i="27"/>
  <c r="H27" i="27"/>
  <c r="H60" i="27"/>
  <c r="H33" i="27"/>
  <c r="H45" i="27"/>
  <c r="H39" i="27"/>
  <c r="H54" i="27"/>
  <c r="H106" i="28"/>
  <c r="H79" i="28"/>
  <c r="H112" i="28"/>
  <c r="H91" i="28"/>
  <c r="H85" i="28"/>
  <c r="H118" i="28"/>
  <c r="H97" i="28"/>
  <c r="H9" i="27"/>
  <c r="H15" i="27"/>
  <c r="H288" i="27"/>
  <c r="H282" i="27"/>
  <c r="H294" i="27"/>
  <c r="H300" i="27"/>
  <c r="H288" i="28"/>
  <c r="H300" i="28"/>
  <c r="H294" i="28"/>
  <c r="H282" i="28"/>
  <c r="H61" i="16"/>
  <c r="H212" i="28"/>
  <c r="H206" i="28"/>
  <c r="H291" i="16"/>
  <c r="H285" i="16"/>
  <c r="H297" i="16"/>
  <c r="H303" i="16"/>
  <c r="H273" i="16"/>
  <c r="H267" i="16"/>
  <c r="H261" i="16"/>
  <c r="H298" i="27"/>
  <c r="H286" i="27"/>
  <c r="H292" i="27"/>
  <c r="H304" i="27"/>
  <c r="H247" i="21"/>
  <c r="H41" i="28"/>
  <c r="H47" i="28"/>
  <c r="H56" i="28"/>
  <c r="H62" i="28"/>
  <c r="H68" i="28"/>
  <c r="H108" i="16"/>
  <c r="H235" i="27"/>
  <c r="H247" i="27"/>
  <c r="H241" i="27"/>
  <c r="H229" i="27"/>
  <c r="H273" i="27"/>
  <c r="H267" i="27"/>
  <c r="H261" i="27"/>
  <c r="H130" i="28"/>
  <c r="H136" i="28"/>
  <c r="H142" i="28"/>
  <c r="H157" i="28"/>
  <c r="H175" i="28"/>
  <c r="H163" i="28"/>
  <c r="H148" i="28"/>
  <c r="H169" i="28"/>
  <c r="H71" i="29"/>
  <c r="H95" i="29"/>
  <c r="H65" i="29"/>
  <c r="H83" i="29"/>
  <c r="H77" i="29"/>
  <c r="H89" i="29"/>
  <c r="H244" i="27"/>
  <c r="H226" i="27"/>
  <c r="H238" i="27"/>
  <c r="H232" i="27"/>
  <c r="H257" i="27"/>
  <c r="H263" i="27"/>
  <c r="H269" i="27"/>
  <c r="H240" i="27"/>
  <c r="H228" i="27"/>
  <c r="H234" i="27"/>
  <c r="H246" i="27"/>
  <c r="H23" i="28"/>
  <c r="H29" i="28"/>
  <c r="H17" i="28"/>
  <c r="H11" i="28"/>
  <c r="H264" i="27"/>
  <c r="H258" i="27"/>
  <c r="H270" i="27"/>
  <c r="H265" i="21"/>
  <c r="H259" i="21"/>
  <c r="H271" i="21"/>
  <c r="H191" i="21"/>
  <c r="H185" i="21"/>
  <c r="H264" i="29"/>
  <c r="H270" i="29"/>
  <c r="H258" i="29"/>
  <c r="H72" i="29"/>
  <c r="H96" i="29"/>
  <c r="H66" i="29"/>
  <c r="H84" i="29"/>
  <c r="H78" i="29"/>
  <c r="H90" i="29"/>
  <c r="H216" i="21"/>
  <c r="H231" i="27"/>
  <c r="H237" i="27"/>
  <c r="H243" i="27"/>
  <c r="H225" i="27"/>
  <c r="H176" i="29"/>
  <c r="H164" i="29"/>
  <c r="H188" i="29"/>
  <c r="H182" i="29"/>
  <c r="H158" i="29"/>
  <c r="H170" i="29"/>
  <c r="H69" i="29"/>
  <c r="H75" i="29"/>
  <c r="H239" i="27"/>
  <c r="H227" i="27"/>
  <c r="H233" i="27"/>
  <c r="H245" i="27"/>
  <c r="H107" i="27"/>
  <c r="H92" i="27"/>
  <c r="H98" i="27"/>
  <c r="H86" i="27"/>
  <c r="H80" i="27"/>
  <c r="H104" i="28"/>
  <c r="H116" i="28"/>
  <c r="H110" i="28"/>
  <c r="H145" i="28"/>
  <c r="H139" i="28"/>
  <c r="H133" i="28"/>
  <c r="H151" i="28"/>
  <c r="H167" i="16"/>
  <c r="H173" i="16"/>
  <c r="H155" i="16"/>
  <c r="H134" i="16"/>
  <c r="H161" i="16"/>
  <c r="H140" i="16"/>
  <c r="H146" i="16"/>
  <c r="H82" i="29"/>
  <c r="H100" i="29"/>
  <c r="H88" i="29"/>
  <c r="H76" i="29"/>
  <c r="H94" i="29"/>
  <c r="H70" i="29"/>
  <c r="H171" i="28"/>
  <c r="H150" i="28"/>
  <c r="H132" i="28"/>
  <c r="H138" i="28"/>
  <c r="H177" i="28"/>
  <c r="H144" i="28"/>
  <c r="H159" i="28"/>
  <c r="H165" i="28"/>
  <c r="H137" i="28"/>
  <c r="H131" i="28"/>
  <c r="H176" i="28"/>
  <c r="H158" i="28"/>
  <c r="H143" i="28"/>
  <c r="H149" i="28"/>
  <c r="H170" i="28"/>
  <c r="H164" i="28"/>
  <c r="H65" i="28"/>
  <c r="H59" i="28"/>
  <c r="H104" i="27"/>
  <c r="H116" i="27"/>
  <c r="H110" i="27"/>
  <c r="H242" i="21"/>
  <c r="H224" i="21"/>
  <c r="H236" i="21"/>
  <c r="H230" i="21"/>
  <c r="H145" i="21"/>
  <c r="H151" i="21"/>
  <c r="H133" i="21"/>
  <c r="H139" i="21"/>
  <c r="H178" i="21"/>
  <c r="H166" i="21"/>
  <c r="H172" i="21"/>
  <c r="H238" i="21"/>
  <c r="H226" i="21"/>
  <c r="H232" i="21"/>
  <c r="H244" i="21"/>
  <c r="H289" i="21"/>
  <c r="H283" i="21"/>
  <c r="H301" i="21"/>
  <c r="H295" i="21"/>
  <c r="H188" i="21"/>
  <c r="H215" i="21"/>
  <c r="H200" i="21"/>
  <c r="H209" i="21"/>
  <c r="H194" i="21"/>
  <c r="H264" i="21"/>
  <c r="H258" i="21"/>
  <c r="H270" i="21"/>
  <c r="H55" i="21"/>
  <c r="H61" i="21"/>
  <c r="H40" i="21"/>
  <c r="H46" i="21"/>
  <c r="H34" i="21"/>
  <c r="H28" i="21"/>
  <c r="H67" i="21"/>
  <c r="H304" i="21"/>
  <c r="H286" i="21"/>
  <c r="H298" i="21"/>
  <c r="H292" i="21"/>
  <c r="H97" i="21"/>
  <c r="H91" i="21"/>
  <c r="H118" i="21"/>
  <c r="H85" i="21"/>
  <c r="H112" i="21"/>
  <c r="H106" i="21"/>
  <c r="H79" i="21"/>
  <c r="H263" i="21"/>
  <c r="H257" i="21"/>
  <c r="H269" i="21"/>
  <c r="H168" i="21"/>
  <c r="H162" i="21"/>
  <c r="H147" i="21"/>
  <c r="H156" i="21"/>
  <c r="H174" i="21"/>
  <c r="H287" i="21"/>
  <c r="H293" i="21"/>
  <c r="H299" i="21"/>
  <c r="H281" i="21"/>
  <c r="H227" i="21"/>
  <c r="H245" i="21"/>
  <c r="H233" i="21"/>
  <c r="H239" i="21"/>
  <c r="H213" i="21"/>
  <c r="H192" i="21"/>
  <c r="H207" i="21"/>
  <c r="H186" i="21"/>
  <c r="H198" i="21"/>
  <c r="H92" i="21"/>
  <c r="H98" i="21"/>
  <c r="H86" i="21"/>
  <c r="H107" i="21"/>
  <c r="H80" i="21"/>
  <c r="H243" i="21"/>
  <c r="H237" i="21"/>
  <c r="H225" i="21"/>
  <c r="H231" i="21"/>
  <c r="H212" i="21"/>
  <c r="H206" i="21"/>
  <c r="H10" i="21"/>
  <c r="H16" i="21"/>
  <c r="H262" i="21"/>
  <c r="H268" i="21"/>
  <c r="H274" i="21"/>
  <c r="H77" i="21"/>
  <c r="H83" i="21"/>
  <c r="H89" i="21"/>
  <c r="H95" i="21"/>
  <c r="H17" i="21"/>
  <c r="H23" i="21"/>
  <c r="H11" i="21"/>
  <c r="H29" i="21"/>
  <c r="H302" i="21"/>
  <c r="H290" i="21"/>
  <c r="H284" i="21"/>
  <c r="H296" i="21"/>
  <c r="H14" i="21"/>
  <c r="H32" i="21"/>
  <c r="H26" i="21"/>
  <c r="H8" i="21"/>
  <c r="H38" i="21"/>
  <c r="H20" i="21"/>
  <c r="H44" i="21"/>
  <c r="H53" i="21"/>
  <c r="H228" i="21"/>
  <c r="H246" i="21"/>
  <c r="H234" i="21"/>
  <c r="H240" i="21"/>
  <c r="H300" i="21"/>
  <c r="H282" i="21"/>
  <c r="H294" i="21"/>
  <c r="H288" i="21"/>
  <c r="H187" i="21"/>
  <c r="H193" i="21"/>
  <c r="H214" i="21"/>
  <c r="H199" i="21"/>
  <c r="H208" i="21"/>
  <c r="H155" i="21"/>
  <c r="H146" i="21"/>
  <c r="H167" i="21"/>
  <c r="H173" i="21"/>
  <c r="H140" i="21"/>
  <c r="H161" i="21"/>
  <c r="H134" i="21"/>
  <c r="H69" i="21"/>
  <c r="H36" i="21"/>
  <c r="H48" i="21"/>
  <c r="H30" i="21"/>
  <c r="H24" i="21"/>
  <c r="H42" i="21"/>
  <c r="H63" i="21"/>
  <c r="H12" i="21"/>
  <c r="H18" i="21"/>
  <c r="H57" i="21"/>
  <c r="H94" i="21"/>
  <c r="H82" i="21"/>
  <c r="H121" i="21"/>
  <c r="H88" i="21"/>
  <c r="H109" i="21"/>
  <c r="H100" i="21"/>
  <c r="H115" i="21"/>
  <c r="H96" i="21"/>
  <c r="H111" i="21"/>
  <c r="H117" i="21"/>
  <c r="H78" i="21"/>
  <c r="H84" i="21"/>
  <c r="H105" i="21"/>
  <c r="H90" i="21"/>
  <c r="H58" i="21"/>
  <c r="H64" i="21"/>
  <c r="H13" i="21"/>
  <c r="H31" i="21"/>
  <c r="H49" i="21"/>
  <c r="H37" i="21"/>
  <c r="H70" i="21"/>
  <c r="H43" i="21"/>
  <c r="H25" i="21"/>
  <c r="H19" i="21"/>
  <c r="H164" i="21"/>
  <c r="H170" i="21"/>
  <c r="H143" i="21"/>
  <c r="H176" i="21"/>
  <c r="H131" i="21"/>
  <c r="H137" i="21"/>
  <c r="H158" i="21"/>
  <c r="H149" i="21"/>
  <c r="H159" i="21"/>
  <c r="H177" i="21"/>
  <c r="H132" i="21"/>
  <c r="H150" i="21"/>
  <c r="H165" i="21"/>
  <c r="H138" i="21"/>
  <c r="H171" i="21"/>
  <c r="H144" i="21"/>
  <c r="H195" i="21"/>
  <c r="H189" i="21"/>
  <c r="H201" i="21"/>
  <c r="H235" i="21"/>
  <c r="H229" i="21"/>
  <c r="H16" i="16"/>
  <c r="H10" i="16"/>
  <c r="H292" i="16"/>
  <c r="H298" i="16"/>
  <c r="H304" i="16"/>
  <c r="H286" i="16"/>
  <c r="H48" i="16"/>
  <c r="H24" i="16"/>
  <c r="H12" i="16"/>
  <c r="H42" i="16"/>
  <c r="H57" i="16"/>
  <c r="H69" i="16"/>
  <c r="H18" i="16"/>
  <c r="H30" i="16"/>
  <c r="H63" i="16"/>
  <c r="H36" i="16"/>
  <c r="H56" i="16"/>
  <c r="H41" i="16"/>
  <c r="H47" i="16"/>
  <c r="H68" i="16"/>
  <c r="H62" i="16"/>
  <c r="H129" i="16"/>
  <c r="H135" i="16"/>
  <c r="H147" i="16"/>
  <c r="H156" i="16"/>
  <c r="H174" i="16"/>
  <c r="H168" i="16"/>
  <c r="H162" i="16"/>
  <c r="H49" i="16"/>
  <c r="H31" i="16"/>
  <c r="H64" i="16"/>
  <c r="H13" i="16"/>
  <c r="H58" i="16"/>
  <c r="H70" i="16"/>
  <c r="H43" i="16"/>
  <c r="H37" i="16"/>
  <c r="H25" i="16"/>
  <c r="H19" i="16"/>
  <c r="H288" i="16"/>
  <c r="H300" i="16"/>
  <c r="H294" i="16"/>
  <c r="H282" i="16"/>
  <c r="H281" i="16"/>
  <c r="H299" i="16"/>
  <c r="H293" i="16"/>
  <c r="H287" i="16"/>
  <c r="H27" i="16"/>
  <c r="H66" i="16"/>
  <c r="H39" i="16"/>
  <c r="H54" i="16"/>
  <c r="H60" i="16"/>
  <c r="H45" i="16"/>
  <c r="H33" i="16"/>
  <c r="H193" i="16"/>
  <c r="H187" i="16"/>
  <c r="H208" i="16"/>
  <c r="H199" i="16"/>
  <c r="H214" i="16"/>
  <c r="H107" i="16"/>
  <c r="H86" i="16"/>
  <c r="H92" i="16"/>
  <c r="H98" i="16"/>
  <c r="H80" i="16"/>
  <c r="H172" i="16"/>
  <c r="H166" i="16"/>
  <c r="H178" i="16"/>
  <c r="H263" i="16"/>
  <c r="H257" i="16"/>
  <c r="H269" i="16"/>
  <c r="H210" i="16"/>
  <c r="H189" i="16"/>
  <c r="H201" i="16"/>
  <c r="H216" i="16"/>
  <c r="H195" i="16"/>
  <c r="H266" i="16"/>
  <c r="H272" i="16"/>
  <c r="H188" i="16"/>
  <c r="H215" i="16"/>
  <c r="H194" i="16"/>
  <c r="H200" i="16"/>
  <c r="H209" i="16"/>
  <c r="H240" i="16"/>
  <c r="H234" i="16"/>
  <c r="H228" i="16"/>
  <c r="H246" i="16"/>
  <c r="H149" i="16"/>
  <c r="H164" i="16"/>
  <c r="H131" i="16"/>
  <c r="H170" i="16"/>
  <c r="H143" i="16"/>
  <c r="H137" i="16"/>
  <c r="H158" i="16"/>
  <c r="H176" i="16"/>
  <c r="H295" i="16"/>
  <c r="H283" i="16"/>
  <c r="H289" i="16"/>
  <c r="H301" i="16"/>
  <c r="H230" i="16"/>
  <c r="H236" i="16"/>
  <c r="H224" i="16"/>
  <c r="H242" i="16"/>
  <c r="H88" i="16"/>
  <c r="H109" i="16"/>
  <c r="H100" i="16"/>
  <c r="H82" i="16"/>
  <c r="H94" i="16"/>
  <c r="H121" i="16"/>
  <c r="H115" i="16"/>
  <c r="H302" i="16"/>
  <c r="H296" i="16"/>
  <c r="H284" i="16"/>
  <c r="H290" i="16"/>
  <c r="H237" i="16"/>
  <c r="H243" i="16"/>
  <c r="H225" i="16"/>
  <c r="H231" i="16"/>
  <c r="H191" i="16"/>
  <c r="H185" i="16"/>
  <c r="H38" i="16"/>
  <c r="H8" i="16"/>
  <c r="H26" i="16"/>
  <c r="H44" i="16"/>
  <c r="H53" i="16"/>
  <c r="H32" i="16"/>
  <c r="H14" i="16"/>
  <c r="H20" i="16"/>
  <c r="H9" i="16"/>
  <c r="H15" i="16"/>
  <c r="H238" i="16"/>
  <c r="H232" i="16"/>
  <c r="H244" i="16"/>
  <c r="H226" i="16"/>
  <c r="H247" i="16"/>
  <c r="H241" i="16"/>
  <c r="H235" i="16"/>
  <c r="H229" i="16"/>
  <c r="H202" i="16"/>
  <c r="H190" i="16"/>
  <c r="H211" i="16"/>
  <c r="H196" i="16"/>
  <c r="H217" i="16"/>
  <c r="H79" i="16"/>
  <c r="H91" i="16"/>
  <c r="H97" i="16"/>
  <c r="H85" i="16"/>
  <c r="H106" i="16"/>
  <c r="H118" i="16"/>
  <c r="H112" i="16"/>
  <c r="H171" i="16"/>
  <c r="H144" i="16"/>
  <c r="H138" i="16"/>
  <c r="H177" i="16"/>
  <c r="H165" i="16"/>
  <c r="H150" i="16"/>
  <c r="H159" i="16"/>
  <c r="H132" i="16"/>
  <c r="H262" i="16"/>
  <c r="H268" i="16"/>
  <c r="H274" i="16"/>
  <c r="H227" i="16"/>
  <c r="H239" i="16"/>
  <c r="H233" i="16"/>
  <c r="H245" i="16"/>
  <c r="H139" i="16"/>
  <c r="H151" i="16"/>
  <c r="H145" i="16"/>
  <c r="H133" i="16"/>
  <c r="H111" i="16"/>
  <c r="H84" i="16"/>
  <c r="H78" i="16"/>
  <c r="H105" i="16"/>
  <c r="H90" i="16"/>
  <c r="H117" i="16"/>
  <c r="H96" i="16"/>
  <c r="H207" i="16"/>
  <c r="H186" i="16"/>
  <c r="H192" i="16"/>
  <c r="H213" i="16"/>
  <c r="H198" i="16"/>
  <c r="H81" i="16"/>
  <c r="H67" i="16"/>
  <c r="H270" i="16"/>
  <c r="H175" i="16"/>
  <c r="H130" i="16"/>
  <c r="H212" i="16"/>
  <c r="H93" i="16"/>
  <c r="H46" i="16"/>
  <c r="H148" i="16"/>
  <c r="H136" i="16"/>
  <c r="H87" i="16"/>
  <c r="H142" i="16"/>
  <c r="H114" i="16"/>
  <c r="H55" i="16"/>
  <c r="H77" i="16"/>
  <c r="H99" i="16"/>
  <c r="H40" i="16"/>
  <c r="H89" i="16"/>
  <c r="H95" i="16"/>
  <c r="H28" i="16"/>
  <c r="H140" i="29"/>
  <c r="H134" i="29"/>
  <c r="H16" i="29"/>
  <c r="H55" i="29"/>
  <c r="H28" i="29"/>
  <c r="H40" i="29"/>
  <c r="H46" i="29"/>
  <c r="H34" i="29"/>
  <c r="H22" i="29"/>
  <c r="H48" i="29"/>
  <c r="H36" i="29"/>
  <c r="H12" i="29"/>
  <c r="H18" i="29"/>
  <c r="H57" i="29"/>
  <c r="H42" i="29"/>
  <c r="H30" i="29"/>
  <c r="H24" i="29"/>
  <c r="H97" i="29"/>
  <c r="H91" i="29"/>
  <c r="H73" i="29"/>
  <c r="H85" i="29"/>
  <c r="H79" i="29"/>
  <c r="H165" i="29"/>
  <c r="H177" i="29"/>
  <c r="H189" i="29"/>
  <c r="H171" i="29"/>
  <c r="H183" i="29"/>
  <c r="H159" i="29"/>
  <c r="H259" i="29"/>
  <c r="H271" i="29"/>
  <c r="H265" i="29"/>
  <c r="H11" i="29"/>
  <c r="H56" i="29"/>
  <c r="H41" i="29"/>
  <c r="H17" i="29"/>
  <c r="H35" i="29"/>
  <c r="H23" i="29"/>
  <c r="H47" i="29"/>
  <c r="H29" i="29"/>
  <c r="H315" i="29"/>
  <c r="H309" i="29"/>
  <c r="H43" i="29"/>
  <c r="H25" i="29"/>
  <c r="H58" i="29"/>
  <c r="H37" i="29"/>
  <c r="H13" i="29"/>
  <c r="H49" i="29"/>
  <c r="H19" i="29"/>
  <c r="H31" i="29"/>
  <c r="H261" i="29"/>
  <c r="H273" i="29"/>
  <c r="H267" i="29"/>
  <c r="H297" i="29"/>
  <c r="H291" i="29"/>
  <c r="H285" i="29"/>
  <c r="H263" i="29"/>
  <c r="H269" i="29"/>
  <c r="H257" i="29"/>
  <c r="H312" i="29"/>
  <c r="H318" i="29"/>
  <c r="H342" i="29"/>
  <c r="H330" i="29"/>
  <c r="H336" i="29"/>
  <c r="H295" i="29"/>
  <c r="H289" i="29"/>
  <c r="H283" i="29"/>
  <c r="H319" i="29"/>
  <c r="H313" i="29"/>
  <c r="H207" i="29"/>
  <c r="H219" i="29"/>
  <c r="H198" i="29"/>
  <c r="H225" i="29"/>
  <c r="H213" i="29"/>
  <c r="H117" i="29"/>
  <c r="H123" i="29"/>
  <c r="H111" i="29"/>
  <c r="H135" i="29"/>
  <c r="H141" i="29"/>
  <c r="H129" i="29"/>
  <c r="H110" i="29"/>
  <c r="H116" i="29"/>
  <c r="H122" i="29"/>
  <c r="H238" i="29"/>
  <c r="H244" i="29"/>
  <c r="H292" i="29"/>
  <c r="H298" i="29"/>
  <c r="H286" i="29"/>
  <c r="H119" i="29"/>
  <c r="H131" i="29"/>
  <c r="H125" i="29"/>
  <c r="H137" i="29"/>
  <c r="H143" i="29"/>
  <c r="H113" i="29"/>
  <c r="H332" i="29"/>
  <c r="H338" i="29"/>
  <c r="H326" i="29"/>
  <c r="H296" i="29"/>
  <c r="H284" i="29"/>
  <c r="H290" i="29"/>
  <c r="H38" i="29"/>
  <c r="H32" i="29"/>
  <c r="H26" i="29"/>
  <c r="H20" i="29"/>
  <c r="H14" i="29"/>
  <c r="H53" i="29"/>
  <c r="H44" i="29"/>
  <c r="H126" i="29"/>
  <c r="H120" i="29"/>
  <c r="H138" i="29"/>
  <c r="H132" i="29"/>
  <c r="H114" i="29"/>
  <c r="H144" i="29"/>
  <c r="H87" i="29"/>
  <c r="H99" i="29"/>
  <c r="H93" i="29"/>
  <c r="H80" i="29"/>
  <c r="H92" i="29"/>
  <c r="H68" i="29"/>
  <c r="H98" i="29"/>
  <c r="H74" i="29"/>
  <c r="H86" i="29"/>
  <c r="H243" i="29"/>
  <c r="H237" i="29"/>
  <c r="H233" i="29"/>
  <c r="H221" i="29"/>
  <c r="H245" i="29"/>
  <c r="H215" i="29"/>
  <c r="H227" i="29"/>
  <c r="H200" i="29"/>
  <c r="H209" i="29"/>
  <c r="H239" i="29"/>
  <c r="H272" i="29"/>
  <c r="H266" i="29"/>
  <c r="H260" i="29"/>
  <c r="H139" i="29"/>
  <c r="H115" i="29"/>
  <c r="H145" i="29"/>
  <c r="H133" i="29"/>
  <c r="H121" i="29"/>
  <c r="H127" i="29"/>
  <c r="H329" i="29"/>
  <c r="H335" i="29"/>
  <c r="H341" i="29"/>
  <c r="H175" i="29"/>
  <c r="H157" i="29"/>
  <c r="H163" i="29"/>
  <c r="H181" i="29"/>
  <c r="H169" i="29"/>
  <c r="H187" i="29"/>
  <c r="H179" i="29"/>
  <c r="H173" i="29"/>
  <c r="H167" i="29"/>
  <c r="H185" i="29"/>
  <c r="H240" i="29"/>
  <c r="H234" i="29"/>
  <c r="H201" i="29"/>
  <c r="H216" i="29"/>
  <c r="H222" i="29"/>
  <c r="H246" i="29"/>
  <c r="H210" i="29"/>
  <c r="H184" i="29"/>
  <c r="H190" i="29"/>
  <c r="H166" i="29"/>
  <c r="H172" i="29"/>
  <c r="H178" i="29"/>
  <c r="H160" i="29"/>
  <c r="H104" i="21"/>
  <c r="H116" i="21"/>
  <c r="H110" i="21"/>
  <c r="H59" i="21"/>
  <c r="H65" i="21"/>
  <c r="H116" i="16"/>
  <c r="H110" i="16"/>
  <c r="H104" i="16"/>
  <c r="H65" i="16"/>
  <c r="H59" i="16"/>
  <c r="K349" i="32" l="1"/>
  <c r="K341" i="32"/>
  <c r="K356" i="32" l="1"/>
  <c r="K355" i="32" s="1"/>
  <c r="K348" i="32"/>
</calcChain>
</file>

<file path=xl/sharedStrings.xml><?xml version="1.0" encoding="utf-8"?>
<sst xmlns="http://schemas.openxmlformats.org/spreadsheetml/2006/main" count="4338" uniqueCount="113">
  <si>
    <t>ガスケット幅(W)</t>
    <rPh sb="5" eb="6">
      <t>ハバ</t>
    </rPh>
    <phoneticPr fontId="2"/>
  </si>
  <si>
    <t>ガスケット外径</t>
    <rPh sb="5" eb="6">
      <t>ガイ</t>
    </rPh>
    <rPh sb="6" eb="7">
      <t>ケイ</t>
    </rPh>
    <phoneticPr fontId="2"/>
  </si>
  <si>
    <t>材料費</t>
    <rPh sb="0" eb="3">
      <t>ザイリョウヒ</t>
    </rPh>
    <phoneticPr fontId="2"/>
  </si>
  <si>
    <t>取り枚数</t>
    <rPh sb="0" eb="1">
      <t>ト</t>
    </rPh>
    <rPh sb="2" eb="4">
      <t>マイスウ</t>
    </rPh>
    <phoneticPr fontId="2"/>
  </si>
  <si>
    <t>1270SQ</t>
    <phoneticPr fontId="2"/>
  </si>
  <si>
    <t>1000SQ</t>
    <phoneticPr fontId="2"/>
  </si>
  <si>
    <t>1500SQ</t>
    <phoneticPr fontId="2"/>
  </si>
  <si>
    <t>ガスケット幅</t>
    <rPh sb="5" eb="6">
      <t>ハバ</t>
    </rPh>
    <phoneticPr fontId="2"/>
  </si>
  <si>
    <t>ガスケットの製品外径</t>
    <rPh sb="6" eb="8">
      <t>セイヒン</t>
    </rPh>
    <rPh sb="8" eb="9">
      <t>ガイ</t>
    </rPh>
    <rPh sb="9" eb="10">
      <t>ケイ</t>
    </rPh>
    <phoneticPr fontId="2"/>
  </si>
  <si>
    <t>ガスケットの製品幅</t>
    <rPh sb="6" eb="8">
      <t>セイヒン</t>
    </rPh>
    <rPh sb="8" eb="9">
      <t>ハバ</t>
    </rPh>
    <phoneticPr fontId="2"/>
  </si>
  <si>
    <t>・・・・・</t>
    <phoneticPr fontId="2"/>
  </si>
  <si>
    <t>GF300</t>
    <phoneticPr fontId="2"/>
  </si>
  <si>
    <t>3T</t>
    <phoneticPr fontId="2"/>
  </si>
  <si>
    <t>2T</t>
    <phoneticPr fontId="2"/>
  </si>
  <si>
    <t>1.5T</t>
    <phoneticPr fontId="2"/>
  </si>
  <si>
    <t>素材寸法</t>
    <rPh sb="0" eb="2">
      <t>ソザイ</t>
    </rPh>
    <rPh sb="2" eb="4">
      <t>スンポウ</t>
    </rPh>
    <phoneticPr fontId="2"/>
  </si>
  <si>
    <t>素材厚み</t>
    <rPh sb="0" eb="2">
      <t>ソザイ</t>
    </rPh>
    <rPh sb="2" eb="3">
      <t>アツ</t>
    </rPh>
    <phoneticPr fontId="2"/>
  </si>
  <si>
    <t>品番</t>
    <rPh sb="0" eb="2">
      <t>ヒンバン</t>
    </rPh>
    <phoneticPr fontId="2"/>
  </si>
  <si>
    <t>素材仕入れ価格</t>
    <rPh sb="0" eb="2">
      <t>ソザイ</t>
    </rPh>
    <rPh sb="2" eb="4">
      <t>シイ</t>
    </rPh>
    <rPh sb="5" eb="7">
      <t>カカク</t>
    </rPh>
    <phoneticPr fontId="2"/>
  </si>
  <si>
    <t>40以下</t>
  </si>
  <si>
    <t>60以下</t>
  </si>
  <si>
    <t>80以下</t>
  </si>
  <si>
    <t>100以下</t>
  </si>
  <si>
    <t>120以下</t>
  </si>
  <si>
    <t>140以下</t>
  </si>
  <si>
    <t>・・・・・</t>
  </si>
  <si>
    <t>1270SQ</t>
  </si>
  <si>
    <t>1270SQ</t>
    <phoneticPr fontId="2"/>
  </si>
  <si>
    <t>1270SQ</t>
    <phoneticPr fontId="2"/>
  </si>
  <si>
    <t>旧融着機</t>
    <rPh sb="0" eb="1">
      <t>キュウ</t>
    </rPh>
    <rPh sb="1" eb="3">
      <t>ユウチャク</t>
    </rPh>
    <rPh sb="3" eb="4">
      <t>キ</t>
    </rPh>
    <phoneticPr fontId="2"/>
  </si>
  <si>
    <t>新融着機</t>
    <rPh sb="0" eb="1">
      <t>シン</t>
    </rPh>
    <rPh sb="1" eb="3">
      <t>ユウチャク</t>
    </rPh>
    <rPh sb="3" eb="4">
      <t>キ</t>
    </rPh>
    <phoneticPr fontId="2"/>
  </si>
  <si>
    <t xml:space="preserve">各サイズ毎の融着個数   </t>
    <rPh sb="0" eb="1">
      <t>カク</t>
    </rPh>
    <rPh sb="4" eb="5">
      <t>ゴト</t>
    </rPh>
    <rPh sb="6" eb="7">
      <t>ユウ</t>
    </rPh>
    <rPh sb="7" eb="8">
      <t>チャク</t>
    </rPh>
    <rPh sb="8" eb="9">
      <t>コ</t>
    </rPh>
    <rPh sb="9" eb="10">
      <t>スウ</t>
    </rPh>
    <phoneticPr fontId="2"/>
  </si>
  <si>
    <t>融着価格</t>
    <rPh sb="0" eb="2">
      <t>ユウチャク</t>
    </rPh>
    <rPh sb="2" eb="4">
      <t>カカク</t>
    </rPh>
    <phoneticPr fontId="2"/>
  </si>
  <si>
    <t>不良発生率</t>
    <rPh sb="0" eb="2">
      <t>フリョウ</t>
    </rPh>
    <rPh sb="2" eb="4">
      <t>ハッセイ</t>
    </rPh>
    <rPh sb="4" eb="5">
      <t>リツ</t>
    </rPh>
    <phoneticPr fontId="2"/>
  </si>
  <si>
    <t>1.03</t>
    <phoneticPr fontId="2"/>
  </si>
  <si>
    <t>融着箇所</t>
    <rPh sb="2" eb="4">
      <t>カショ</t>
    </rPh>
    <phoneticPr fontId="2"/>
  </si>
  <si>
    <t>融着費＋材料費</t>
    <phoneticPr fontId="2"/>
  </si>
  <si>
    <t>MF300</t>
  </si>
  <si>
    <t>MF300</t>
    <phoneticPr fontId="2"/>
  </si>
  <si>
    <t>UF300</t>
    <phoneticPr fontId="2"/>
  </si>
  <si>
    <t>融着箇所</t>
    <rPh sb="0" eb="1">
      <t>ユウ</t>
    </rPh>
    <rPh sb="1" eb="2">
      <t>チャク</t>
    </rPh>
    <rPh sb="2" eb="4">
      <t>カショ</t>
    </rPh>
    <phoneticPr fontId="2"/>
  </si>
  <si>
    <t>融着費</t>
    <rPh sb="0" eb="1">
      <t>ユウ</t>
    </rPh>
    <rPh sb="1" eb="2">
      <t>チャク</t>
    </rPh>
    <rPh sb="2" eb="3">
      <t>ヒ</t>
    </rPh>
    <phoneticPr fontId="2"/>
  </si>
  <si>
    <t>USCにて各素材を製品幅で加工した弧の取り枚数</t>
    <rPh sb="5" eb="6">
      <t>カク</t>
    </rPh>
    <rPh sb="6" eb="8">
      <t>ソザイ</t>
    </rPh>
    <rPh sb="13" eb="15">
      <t>カコウ</t>
    </rPh>
    <rPh sb="17" eb="18">
      <t>コ</t>
    </rPh>
    <rPh sb="19" eb="20">
      <t>ト</t>
    </rPh>
    <rPh sb="21" eb="23">
      <t>マイスウ</t>
    </rPh>
    <phoneticPr fontId="2"/>
  </si>
  <si>
    <t>補正費</t>
    <rPh sb="0" eb="2">
      <t>ホセイ</t>
    </rPh>
    <rPh sb="2" eb="3">
      <t>ヒ</t>
    </rPh>
    <phoneticPr fontId="2"/>
  </si>
  <si>
    <t>瓦を重ねるように上積み(弧と弧の間隔は10mm)。弧の縦取りは無し</t>
    <rPh sb="0" eb="1">
      <t>カワラ</t>
    </rPh>
    <rPh sb="2" eb="3">
      <t>カサ</t>
    </rPh>
    <rPh sb="8" eb="9">
      <t>ウエ</t>
    </rPh>
    <rPh sb="9" eb="10">
      <t>ツ</t>
    </rPh>
    <rPh sb="25" eb="26">
      <t>コ</t>
    </rPh>
    <rPh sb="27" eb="28">
      <t>タテ</t>
    </rPh>
    <rPh sb="28" eb="29">
      <t>ト</t>
    </rPh>
    <rPh sb="31" eb="32">
      <t>ナ</t>
    </rPh>
    <phoneticPr fontId="2"/>
  </si>
  <si>
    <t>融着箇所 Ｘ 融着価格</t>
    <rPh sb="7" eb="9">
      <t>ユウチャク</t>
    </rPh>
    <rPh sb="9" eb="11">
      <t>カカク</t>
    </rPh>
    <phoneticPr fontId="2"/>
  </si>
  <si>
    <t>素材仕入れ価格 ÷ 取り枚数 Ｘ 融着箇所 Ｘ 不良発生率</t>
    <rPh sb="0" eb="2">
      <t>ソザイ</t>
    </rPh>
    <rPh sb="2" eb="4">
      <t>シイ</t>
    </rPh>
    <rPh sb="5" eb="7">
      <t>カカク</t>
    </rPh>
    <rPh sb="10" eb="11">
      <t>ト</t>
    </rPh>
    <rPh sb="12" eb="14">
      <t>マイスウ</t>
    </rPh>
    <rPh sb="17" eb="19">
      <t>ユウチャク</t>
    </rPh>
    <rPh sb="19" eb="21">
      <t>カショ</t>
    </rPh>
    <rPh sb="24" eb="26">
      <t>フリョウ</t>
    </rPh>
    <rPh sb="26" eb="29">
      <t>ハッセイリツ</t>
    </rPh>
    <phoneticPr fontId="2"/>
  </si>
  <si>
    <r>
      <t>1</t>
    </r>
    <r>
      <rPr>
        <sz val="11"/>
        <rFont val="ＭＳ Ｐゴシック"/>
        <family val="3"/>
        <charset val="128"/>
      </rPr>
      <t>.03</t>
    </r>
    <phoneticPr fontId="2"/>
  </si>
  <si>
    <t>新融着価格</t>
    <rPh sb="0" eb="1">
      <t>シン</t>
    </rPh>
    <rPh sb="1" eb="3">
      <t>ユウチャク</t>
    </rPh>
    <rPh sb="3" eb="5">
      <t>カカク</t>
    </rPh>
    <phoneticPr fontId="2"/>
  </si>
  <si>
    <t>見積もり単価</t>
    <rPh sb="0" eb="2">
      <t>ミツ</t>
    </rPh>
    <rPh sb="4" eb="6">
      <t>タンカ</t>
    </rPh>
    <phoneticPr fontId="2"/>
  </si>
  <si>
    <t>価格格差が無くなってしまったので、それを補う為の費用。</t>
    <rPh sb="0" eb="2">
      <t>カカク</t>
    </rPh>
    <rPh sb="2" eb="4">
      <t>カクサ</t>
    </rPh>
    <rPh sb="5" eb="6">
      <t>ナ</t>
    </rPh>
    <rPh sb="20" eb="21">
      <t>オギナ</t>
    </rPh>
    <rPh sb="22" eb="23">
      <t>タメ</t>
    </rPh>
    <rPh sb="24" eb="26">
      <t>ヒヨウ</t>
    </rPh>
    <phoneticPr fontId="2"/>
  </si>
  <si>
    <t>このシートは、削除したり
内容を変更しないで下さい</t>
    <rPh sb="7" eb="9">
      <t>サクジョ</t>
    </rPh>
    <rPh sb="13" eb="15">
      <t>ナイヨウ</t>
    </rPh>
    <rPh sb="16" eb="18">
      <t>ヘンコウ</t>
    </rPh>
    <rPh sb="22" eb="23">
      <t>クダ</t>
    </rPh>
    <phoneticPr fontId="2"/>
  </si>
  <si>
    <t>新融着価格表</t>
    <rPh sb="0" eb="1">
      <t>シン</t>
    </rPh>
    <rPh sb="1" eb="3">
      <t>ユウチャク</t>
    </rPh>
    <rPh sb="3" eb="5">
      <t>カカク</t>
    </rPh>
    <rPh sb="5" eb="6">
      <t>ヒョウ</t>
    </rPh>
    <phoneticPr fontId="2"/>
  </si>
  <si>
    <t>【各項目説明】</t>
    <phoneticPr fontId="2"/>
  </si>
  <si>
    <t>140以下</t>
    <phoneticPr fontId="2"/>
  </si>
  <si>
    <t>SF300</t>
    <phoneticPr fontId="2"/>
  </si>
  <si>
    <t>SF300</t>
  </si>
  <si>
    <t>SF300</t>
    <phoneticPr fontId="2"/>
  </si>
  <si>
    <t>20以下</t>
  </si>
  <si>
    <t>ゲージ代</t>
    <rPh sb="3" eb="4">
      <t>ダイ</t>
    </rPh>
    <phoneticPr fontId="2"/>
  </si>
  <si>
    <t>加工費</t>
    <rPh sb="0" eb="3">
      <t>カコウヒ</t>
    </rPh>
    <phoneticPr fontId="2"/>
  </si>
  <si>
    <t>融着箇所</t>
  </si>
  <si>
    <t>1300SQ</t>
    <phoneticPr fontId="2"/>
  </si>
  <si>
    <t>注意</t>
    <rPh sb="0" eb="2">
      <t>チュウイ</t>
    </rPh>
    <phoneticPr fontId="2"/>
  </si>
  <si>
    <t>　　その額に取り枚数の通常変化による価格差を加えたものを開始値にする。</t>
    <rPh sb="6" eb="7">
      <t>ト</t>
    </rPh>
    <rPh sb="8" eb="10">
      <t>マイスウ</t>
    </rPh>
    <rPh sb="11" eb="13">
      <t>ツウジョウ</t>
    </rPh>
    <rPh sb="13" eb="15">
      <t>ヘンカ</t>
    </rPh>
    <rPh sb="18" eb="21">
      <t>カカクサ</t>
    </rPh>
    <rPh sb="28" eb="31">
      <t>カイシチ</t>
    </rPh>
    <phoneticPr fontId="2"/>
  </si>
  <si>
    <t>　　開始値が1つ上の外径サイズの同じ幅の金額より下になる場合、</t>
    <rPh sb="2" eb="5">
      <t>カイシチ</t>
    </rPh>
    <rPh sb="10" eb="12">
      <t>ガイケイ</t>
    </rPh>
    <rPh sb="16" eb="17">
      <t>オナ</t>
    </rPh>
    <rPh sb="18" eb="19">
      <t>ハバ</t>
    </rPh>
    <rPh sb="20" eb="22">
      <t>キンガク</t>
    </rPh>
    <rPh sb="24" eb="25">
      <t>シタ</t>
    </rPh>
    <rPh sb="28" eb="30">
      <t>バアイ</t>
    </rPh>
    <phoneticPr fontId="2"/>
  </si>
  <si>
    <t>旧融着価格から（加工費・ゲージ代）を削ることにより製品サイズによる</t>
    <rPh sb="0" eb="1">
      <t>キュウ</t>
    </rPh>
    <rPh sb="1" eb="3">
      <t>ユウチャク</t>
    </rPh>
    <rPh sb="3" eb="5">
      <t>カカク</t>
    </rPh>
    <rPh sb="8" eb="11">
      <t>カコウヒ</t>
    </rPh>
    <rPh sb="15" eb="16">
      <t>ダイ</t>
    </rPh>
    <rPh sb="18" eb="19">
      <t>ケズ</t>
    </rPh>
    <rPh sb="25" eb="27">
      <t>セイヒン</t>
    </rPh>
    <phoneticPr fontId="2"/>
  </si>
  <si>
    <t>融着費＋材料費+補正費</t>
    <phoneticPr fontId="2"/>
  </si>
  <si>
    <t>融着費＋材料費に加工費とゲージ代を加算してから丸めます。</t>
    <rPh sb="0" eb="2">
      <t>ユウチャク</t>
    </rPh>
    <rPh sb="2" eb="3">
      <t>ヒ</t>
    </rPh>
    <rPh sb="4" eb="7">
      <t>ザイリョウヒ</t>
    </rPh>
    <rPh sb="8" eb="11">
      <t>カコウヒ</t>
    </rPh>
    <rPh sb="15" eb="16">
      <t>ダイ</t>
    </rPh>
    <rPh sb="17" eb="19">
      <t>カサン</t>
    </rPh>
    <rPh sb="23" eb="24">
      <t>マル</t>
    </rPh>
    <phoneticPr fontId="2"/>
  </si>
  <si>
    <t>見積もり単価</t>
    <phoneticPr fontId="2"/>
  </si>
  <si>
    <t>※ 融着箇所もしくは取り枚数の変更点を開始値とし、</t>
    <rPh sb="2" eb="4">
      <t>ユウチャク</t>
    </rPh>
    <rPh sb="4" eb="6">
      <t>カショ</t>
    </rPh>
    <rPh sb="10" eb="11">
      <t>ト</t>
    </rPh>
    <rPh sb="12" eb="14">
      <t>マイスウ</t>
    </rPh>
    <rPh sb="15" eb="18">
      <t>ヘンコウテン</t>
    </rPh>
    <rPh sb="19" eb="21">
      <t>カイシ</t>
    </rPh>
    <rPh sb="21" eb="22">
      <t>チ</t>
    </rPh>
    <phoneticPr fontId="2"/>
  </si>
  <si>
    <t>　　ガスケット外径サイズ括りで100円づつ加算していく。</t>
    <rPh sb="18" eb="19">
      <t>エン</t>
    </rPh>
    <rPh sb="21" eb="23">
      <t>カサン</t>
    </rPh>
    <phoneticPr fontId="2"/>
  </si>
  <si>
    <t>　　融着費＋材料費を丸めた額に、融着箇所か取り枚数が変わるまで</t>
    <rPh sb="13" eb="14">
      <t>ガク</t>
    </rPh>
    <phoneticPr fontId="2"/>
  </si>
  <si>
    <t>7010EX</t>
    <phoneticPr fontId="2"/>
  </si>
  <si>
    <t>1100SQ</t>
    <phoneticPr fontId="2"/>
  </si>
  <si>
    <t>1100SQ</t>
    <phoneticPr fontId="2"/>
  </si>
  <si>
    <t>7010-2N0</t>
    <phoneticPr fontId="2"/>
  </si>
  <si>
    <t>7010-2N0</t>
    <phoneticPr fontId="2"/>
  </si>
  <si>
    <t>7010-2N0</t>
    <phoneticPr fontId="2"/>
  </si>
  <si>
    <t>7010-2N0</t>
    <phoneticPr fontId="2"/>
  </si>
  <si>
    <t>使用しています。</t>
    <phoneticPr fontId="2"/>
  </si>
  <si>
    <t>改訂日</t>
    <rPh sb="0" eb="3">
      <t>カイテイビ</t>
    </rPh>
    <phoneticPr fontId="2"/>
  </si>
  <si>
    <t>改 訂 事 項</t>
    <rPh sb="0" eb="1">
      <t>カイ</t>
    </rPh>
    <rPh sb="2" eb="3">
      <t>テイ</t>
    </rPh>
    <rPh sb="4" eb="5">
      <t>コト</t>
    </rPh>
    <rPh sb="6" eb="7">
      <t>コウ</t>
    </rPh>
    <phoneticPr fontId="2"/>
  </si>
  <si>
    <t>担当</t>
    <rPh sb="0" eb="2">
      <t>タントウ</t>
    </rPh>
    <phoneticPr fontId="2"/>
  </si>
  <si>
    <t>新規作成</t>
    <rPh sb="0" eb="2">
      <t>シンキ</t>
    </rPh>
    <rPh sb="2" eb="4">
      <t>サクセイ</t>
    </rPh>
    <phoneticPr fontId="2"/>
  </si>
  <si>
    <t>中井</t>
    <rPh sb="0" eb="2">
      <t>ナカイ</t>
    </rPh>
    <phoneticPr fontId="2"/>
  </si>
  <si>
    <t>品番追加(SF300)</t>
    <rPh sb="0" eb="2">
      <t>ヒンバン</t>
    </rPh>
    <rPh sb="2" eb="4">
      <t>ツイカ</t>
    </rPh>
    <phoneticPr fontId="2"/>
  </si>
  <si>
    <t>品番追加(7010-2NO)</t>
    <rPh sb="0" eb="2">
      <t>ヒンバン</t>
    </rPh>
    <rPh sb="2" eb="4">
      <t>ツイカ</t>
    </rPh>
    <phoneticPr fontId="2"/>
  </si>
  <si>
    <t>千葉山口</t>
    <rPh sb="0" eb="2">
      <t>チバ</t>
    </rPh>
    <rPh sb="2" eb="4">
      <t>ヤマグチ</t>
    </rPh>
    <phoneticPr fontId="2"/>
  </si>
  <si>
    <t>大阪</t>
    <rPh sb="0" eb="2">
      <t>オオサカ</t>
    </rPh>
    <phoneticPr fontId="2"/>
  </si>
  <si>
    <t>素材寸法・仕入れ価格(7020、SF300
、MF300)変更、千葉山口用融着箇所追記</t>
    <rPh sb="0" eb="2">
      <t>ソザイ</t>
    </rPh>
    <rPh sb="2" eb="4">
      <t>スンポウ</t>
    </rPh>
    <rPh sb="5" eb="7">
      <t>シイ</t>
    </rPh>
    <rPh sb="8" eb="10">
      <t>カカク</t>
    </rPh>
    <rPh sb="29" eb="31">
      <t>ヘンコウ</t>
    </rPh>
    <rPh sb="32" eb="34">
      <t>チバ</t>
    </rPh>
    <rPh sb="34" eb="36">
      <t>ヤマグチ</t>
    </rPh>
    <rPh sb="36" eb="37">
      <t>ヨウ</t>
    </rPh>
    <rPh sb="37" eb="39">
      <t>ユウチャク</t>
    </rPh>
    <rPh sb="39" eb="41">
      <t>カショ</t>
    </rPh>
    <rPh sb="41" eb="43">
      <t>ツイキ</t>
    </rPh>
    <phoneticPr fontId="2"/>
  </si>
  <si>
    <t>1300SQ</t>
    <phoneticPr fontId="2"/>
  </si>
  <si>
    <t>素材仕入れ価格変更（7010/EX/2N0）</t>
    <rPh sb="0" eb="2">
      <t>ソザイ</t>
    </rPh>
    <rPh sb="2" eb="4">
      <t>シイ</t>
    </rPh>
    <rPh sb="5" eb="7">
      <t>カカク</t>
    </rPh>
    <rPh sb="7" eb="9">
      <t>ヘンコウ</t>
    </rPh>
    <phoneticPr fontId="2"/>
  </si>
  <si>
    <t>承認</t>
    <rPh sb="0" eb="2">
      <t>ショウニン</t>
    </rPh>
    <phoneticPr fontId="2"/>
  </si>
  <si>
    <t>素材仕入れ価格変更
（7020/26・ハイパーガスケット）</t>
    <rPh sb="0" eb="2">
      <t>ソザイ</t>
    </rPh>
    <rPh sb="2" eb="4">
      <t>シイ</t>
    </rPh>
    <rPh sb="5" eb="7">
      <t>カカク</t>
    </rPh>
    <rPh sb="7" eb="9">
      <t>ヘンコウ</t>
    </rPh>
    <phoneticPr fontId="2"/>
  </si>
  <si>
    <t>UF300-M</t>
    <phoneticPr fontId="2"/>
  </si>
  <si>
    <t>UF300-M</t>
    <phoneticPr fontId="2"/>
  </si>
  <si>
    <t>7010シリーズとUF300シリーズについてはゲージを作成する必要があるため、</t>
    <rPh sb="27" eb="29">
      <t>サクセイ</t>
    </rPh>
    <rPh sb="31" eb="33">
      <t>ヒツヨウ</t>
    </rPh>
    <phoneticPr fontId="2"/>
  </si>
  <si>
    <t>7010シリーズとUF300シリーズの取り枚数は旧融着方式（外径+25mm、内径-25mm）を</t>
    <rPh sb="19" eb="20">
      <t>ト</t>
    </rPh>
    <rPh sb="21" eb="23">
      <t>マイスウ</t>
    </rPh>
    <rPh sb="27" eb="29">
      <t>ホウシキ</t>
    </rPh>
    <phoneticPr fontId="2"/>
  </si>
  <si>
    <t>品番追加(UF300-M)</t>
    <rPh sb="0" eb="2">
      <t>ヒンバン</t>
    </rPh>
    <rPh sb="2" eb="4">
      <t>ツイカ</t>
    </rPh>
    <phoneticPr fontId="2"/>
  </si>
  <si>
    <t>素材仕入れ価格変更
（7026・GF300,MF300,UF300）</t>
    <rPh sb="0" eb="2">
      <t>ソザイ</t>
    </rPh>
    <rPh sb="2" eb="4">
      <t>シイ</t>
    </rPh>
    <rPh sb="5" eb="7">
      <t>カカク</t>
    </rPh>
    <rPh sb="7" eb="9">
      <t>ヘンコウ</t>
    </rPh>
    <phoneticPr fontId="2"/>
  </si>
  <si>
    <t>rev</t>
    <phoneticPr fontId="2"/>
  </si>
  <si>
    <t>1.0.7b</t>
    <phoneticPr fontId="2"/>
  </si>
  <si>
    <t>1.0.6</t>
    <phoneticPr fontId="2"/>
  </si>
  <si>
    <t>1.0.3</t>
    <phoneticPr fontId="2"/>
  </si>
  <si>
    <t>1.0.5</t>
    <phoneticPr fontId="2"/>
  </si>
  <si>
    <t>1.0.0</t>
    <phoneticPr fontId="2"/>
  </si>
  <si>
    <t>1.0.1</t>
    <phoneticPr fontId="2"/>
  </si>
  <si>
    <t>1.0.7</t>
    <phoneticPr fontId="2"/>
  </si>
  <si>
    <t>1.0.8</t>
    <phoneticPr fontId="2"/>
  </si>
  <si>
    <t>1.0.9</t>
    <phoneticPr fontId="2"/>
  </si>
  <si>
    <t>素材仕入れ価格変更
（7010シリーズ）</t>
    <rPh sb="0" eb="2">
      <t>ソザイ</t>
    </rPh>
    <rPh sb="2" eb="4">
      <t>シイ</t>
    </rPh>
    <rPh sb="5" eb="7">
      <t>カカク</t>
    </rPh>
    <rPh sb="7" eb="9">
      <t>ヘンコウ</t>
    </rPh>
    <phoneticPr fontId="2"/>
  </si>
  <si>
    <t xml:space="preserve"> ・・・2022-6-1 価格変更</t>
    <rPh sb="13" eb="15">
      <t>カカク</t>
    </rPh>
    <rPh sb="15" eb="17">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</si>
</sst>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quot;(@&quot;####&quot;)&quot;"/>
    <numFmt numFmtId="178" formatCode="#,##0_ "/>
  </numFmts>
  <fonts count="13">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sz val="11"/>
      <name val="ＭＳ Ｐ明朝"/>
      <family val="1"/>
      <charset val="128"/>
    </font>
    <font>
      <sz val="10"/>
      <name val="ＭＳ Ｐ明朝"/>
      <family val="1"/>
      <charset val="128"/>
    </font>
    <font>
      <sz val="11"/>
      <color theme="1"/>
      <name val="ＭＳ Ｐゴシック"/>
      <family val="3"/>
      <charset val="128"/>
    </font>
    <font>
      <sz val="11"/>
      <color rgb="FFFF0000"/>
      <name val="ＭＳ Ｐゴシック"/>
      <family val="3"/>
      <charset val="128"/>
    </font>
    <font>
      <b/>
      <sz val="18"/>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9B9B"/>
        <bgColor indexed="64"/>
      </patternFill>
    </fill>
    <fill>
      <patternFill patternType="solid">
        <fgColor rgb="FF99FF66"/>
        <bgColor indexed="64"/>
      </patternFill>
    </fill>
    <fill>
      <patternFill patternType="solid">
        <fgColor rgb="FFFFFF99"/>
        <bgColor indexed="64"/>
      </patternFill>
    </fill>
  </fills>
  <borders count="14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hair">
        <color indexed="64"/>
      </right>
      <top style="hair">
        <color indexed="64"/>
      </top>
      <bottom style="hair">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double">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double">
        <color indexed="10"/>
      </bottom>
      <diagonal/>
    </border>
    <border>
      <left/>
      <right style="thin">
        <color indexed="64"/>
      </right>
      <top/>
      <bottom/>
      <diagonal/>
    </border>
    <border>
      <left style="thin">
        <color indexed="64"/>
      </left>
      <right/>
      <top/>
      <bottom style="double">
        <color indexed="10"/>
      </bottom>
      <diagonal/>
    </border>
    <border>
      <left/>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style="thin">
        <color indexed="64"/>
      </left>
      <right style="thin">
        <color indexed="64"/>
      </right>
      <top style="double">
        <color indexed="10"/>
      </top>
      <bottom style="thin">
        <color indexed="64"/>
      </bottom>
      <diagonal/>
    </border>
    <border>
      <left style="double">
        <color indexed="64"/>
      </left>
      <right style="double">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style="double">
        <color indexed="10"/>
      </bottom>
      <diagonal/>
    </border>
    <border>
      <left/>
      <right style="thin">
        <color indexed="64"/>
      </right>
      <top style="double">
        <color indexed="10"/>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double">
        <color indexed="64"/>
      </left>
      <right style="thin">
        <color indexed="64"/>
      </right>
      <top style="thin">
        <color indexed="64"/>
      </top>
      <bottom/>
      <diagonal/>
    </border>
    <border>
      <left/>
      <right style="thin">
        <color indexed="64"/>
      </right>
      <top style="double">
        <color indexed="64"/>
      </top>
      <bottom/>
      <diagonal/>
    </border>
    <border>
      <left style="medium">
        <color indexed="64"/>
      </left>
      <right style="medium">
        <color indexed="64"/>
      </right>
      <top style="double">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thin">
        <color indexed="64"/>
      </right>
      <top style="double">
        <color indexed="64"/>
      </top>
      <bottom style="thin">
        <color indexed="64"/>
      </bottom>
      <diagonal/>
    </border>
    <border>
      <left style="thin">
        <color indexed="64"/>
      </left>
      <right style="medium">
        <color indexed="64"/>
      </right>
      <top/>
      <bottom style="double">
        <color indexed="64"/>
      </bottom>
      <diagonal/>
    </border>
    <border>
      <left style="double">
        <color indexed="64"/>
      </left>
      <right style="medium">
        <color indexed="64"/>
      </right>
      <top style="double">
        <color indexed="64"/>
      </top>
      <bottom style="thin">
        <color indexed="64"/>
      </bottom>
      <diagonal/>
    </border>
    <border>
      <left/>
      <right style="thin">
        <color indexed="64"/>
      </right>
      <top/>
      <bottom style="double">
        <color indexed="64"/>
      </bottom>
      <diagonal/>
    </border>
    <border>
      <left style="double">
        <color indexed="64"/>
      </left>
      <right style="thin">
        <color indexed="64"/>
      </right>
      <top/>
      <bottom style="double">
        <color indexed="64"/>
      </bottom>
      <diagonal/>
    </border>
    <border>
      <left style="hair">
        <color indexed="64"/>
      </left>
      <right/>
      <top style="thin">
        <color indexed="64"/>
      </top>
      <bottom/>
      <diagonal/>
    </border>
    <border>
      <left style="hair">
        <color indexed="64"/>
      </left>
      <right/>
      <top/>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rgb="FFFF0000"/>
      </left>
      <right style="thin">
        <color rgb="FFFF0000"/>
      </right>
      <top style="thin">
        <color rgb="FFFF0000"/>
      </top>
      <bottom style="thin">
        <color rgb="FFFF0000"/>
      </bottom>
      <diagonal/>
    </border>
    <border>
      <left style="medium">
        <color indexed="64"/>
      </left>
      <right style="medium">
        <color indexed="64"/>
      </right>
      <top style="thin">
        <color indexed="64"/>
      </top>
      <bottom style="double">
        <color rgb="FFFF0000"/>
      </bottom>
      <diagonal/>
    </border>
    <border>
      <left style="thin">
        <color indexed="64"/>
      </left>
      <right style="thin">
        <color indexed="64"/>
      </right>
      <top style="thin">
        <color indexed="64"/>
      </top>
      <bottom style="double">
        <color rgb="FFFF0000"/>
      </bottom>
      <diagonal/>
    </border>
    <border>
      <left style="thin">
        <color indexed="64"/>
      </left>
      <right style="thin">
        <color indexed="64"/>
      </right>
      <top/>
      <bottom style="double">
        <color rgb="FFFF0000"/>
      </bottom>
      <diagonal/>
    </border>
    <border>
      <left/>
      <right style="thin">
        <color indexed="64"/>
      </right>
      <top style="thin">
        <color indexed="64"/>
      </top>
      <bottom style="double">
        <color rgb="FFFF0000"/>
      </bottom>
      <diagonal/>
    </border>
    <border>
      <left style="thin">
        <color indexed="64"/>
      </left>
      <right/>
      <top style="thin">
        <color indexed="64"/>
      </top>
      <bottom style="double">
        <color rgb="FFFF0000"/>
      </bottom>
      <diagonal/>
    </border>
    <border>
      <left style="thin">
        <color indexed="64"/>
      </left>
      <right/>
      <top/>
      <bottom style="double">
        <color rgb="FFFF0000"/>
      </bottom>
      <diagonal/>
    </border>
    <border>
      <left style="double">
        <color indexed="64"/>
      </left>
      <right style="double">
        <color indexed="64"/>
      </right>
      <top style="thin">
        <color indexed="64"/>
      </top>
      <bottom style="double">
        <color rgb="FFFF0000"/>
      </bottom>
      <diagonal/>
    </border>
    <border>
      <left style="medium">
        <color indexed="64"/>
      </left>
      <right style="medium">
        <color indexed="64"/>
      </right>
      <top/>
      <bottom style="double">
        <color rgb="FFFF0000"/>
      </bottom>
      <diagonal/>
    </border>
    <border>
      <left style="thin">
        <color indexed="64"/>
      </left>
      <right style="thin">
        <color indexed="64"/>
      </right>
      <top style="double">
        <color rgb="FFFF0000"/>
      </top>
      <bottom style="thin">
        <color indexed="64"/>
      </bottom>
      <diagonal/>
    </border>
    <border>
      <left/>
      <right style="thin">
        <color indexed="64"/>
      </right>
      <top style="double">
        <color rgb="FFFF0000"/>
      </top>
      <bottom style="thin">
        <color indexed="64"/>
      </bottom>
      <diagonal/>
    </border>
    <border>
      <left style="medium">
        <color indexed="64"/>
      </left>
      <right style="medium">
        <color indexed="64"/>
      </right>
      <top style="double">
        <color rgb="FFFF0000"/>
      </top>
      <bottom style="thin">
        <color indexed="64"/>
      </bottom>
      <diagonal/>
    </border>
    <border>
      <left style="double">
        <color indexed="64"/>
      </left>
      <right style="double">
        <color indexed="64"/>
      </right>
      <top style="double">
        <color rgb="FFFF0000"/>
      </top>
      <bottom style="thin">
        <color indexed="64"/>
      </bottom>
      <diagonal/>
    </border>
    <border>
      <left style="thin">
        <color indexed="64"/>
      </left>
      <right style="thin">
        <color indexed="64"/>
      </right>
      <top style="double">
        <color rgb="FFFF0000"/>
      </top>
      <bottom/>
      <diagonal/>
    </border>
    <border>
      <left style="thin">
        <color indexed="64"/>
      </left>
      <right/>
      <top style="double">
        <color rgb="FFFF0000"/>
      </top>
      <bottom/>
      <diagonal/>
    </border>
    <border>
      <left/>
      <right style="thin">
        <color indexed="64"/>
      </right>
      <top style="double">
        <color rgb="FFFF0000"/>
      </top>
      <bottom/>
      <diagonal/>
    </border>
    <border>
      <left style="thin">
        <color indexed="64"/>
      </left>
      <right style="medium">
        <color indexed="64"/>
      </right>
      <top style="thin">
        <color indexed="64"/>
      </top>
      <bottom style="double">
        <color rgb="FFFF0000"/>
      </bottom>
      <diagonal/>
    </border>
    <border>
      <left style="thin">
        <color indexed="64"/>
      </left>
      <right style="medium">
        <color indexed="64"/>
      </right>
      <top style="double">
        <color rgb="FFFF0000"/>
      </top>
      <bottom style="thin">
        <color indexed="64"/>
      </bottom>
      <diagonal/>
    </border>
    <border>
      <left style="medium">
        <color indexed="64"/>
      </left>
      <right style="medium">
        <color indexed="64"/>
      </right>
      <top style="double">
        <color rgb="FFFF0000"/>
      </top>
      <bottom/>
      <diagonal/>
    </border>
    <border>
      <left style="thin">
        <color indexed="64"/>
      </left>
      <right style="medium">
        <color indexed="64"/>
      </right>
      <top style="double">
        <color rgb="FFFF0000"/>
      </top>
      <bottom/>
      <diagonal/>
    </border>
    <border>
      <left style="thin">
        <color indexed="64"/>
      </left>
      <right/>
      <top style="double">
        <color rgb="FFFF0000"/>
      </top>
      <bottom style="thin">
        <color indexed="64"/>
      </bottom>
      <diagonal/>
    </border>
    <border>
      <left style="thin">
        <color indexed="64"/>
      </left>
      <right style="double">
        <color indexed="64"/>
      </right>
      <top style="double">
        <color rgb="FFFF0000"/>
      </top>
      <bottom/>
      <diagonal/>
    </border>
    <border>
      <left style="thin">
        <color indexed="64"/>
      </left>
      <right style="thin">
        <color indexed="64"/>
      </right>
      <top style="double">
        <color indexed="64"/>
      </top>
      <bottom style="double">
        <color rgb="FFFF0000"/>
      </bottom>
      <diagonal/>
    </border>
    <border>
      <left style="thin">
        <color indexed="64"/>
      </left>
      <right style="thin">
        <color indexed="64"/>
      </right>
      <top style="double">
        <color rgb="FFFF0000"/>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9">
    <xf numFmtId="0" fontId="0" fillId="0" borderId="0" xfId="0">
      <alignment vertical="center"/>
    </xf>
    <xf numFmtId="0" fontId="0" fillId="0" borderId="0" xfId="0" applyAlignment="1">
      <alignment horizontal="center" vertical="center"/>
    </xf>
    <xf numFmtId="38" fontId="1" fillId="0" borderId="1" xfId="1" applyBorder="1" applyAlignment="1">
      <alignment horizontal="center" vertical="center"/>
    </xf>
    <xf numFmtId="38" fontId="1" fillId="0" borderId="2" xfId="1" applyBorder="1" applyAlignment="1">
      <alignment horizontal="center"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Border="1">
      <alignment vertical="center"/>
    </xf>
    <xf numFmtId="38" fontId="0" fillId="0" borderId="0" xfId="1" applyFont="1" applyBorder="1">
      <alignment vertical="center"/>
    </xf>
    <xf numFmtId="0" fontId="0" fillId="0" borderId="0" xfId="0" applyFont="1" applyFill="1" applyBorder="1" applyAlignment="1">
      <alignment horizontal="left" vertical="center"/>
    </xf>
    <xf numFmtId="0" fontId="0" fillId="0" borderId="0" xfId="0" applyAlignment="1">
      <alignment horizontal="right" vertical="center"/>
    </xf>
    <xf numFmtId="0" fontId="0" fillId="0" borderId="0" xfId="0" applyFill="1" applyBorder="1" applyAlignment="1">
      <alignment horizontal="center" vertical="center"/>
    </xf>
    <xf numFmtId="0" fontId="0" fillId="0" borderId="0" xfId="0" applyFill="1" applyBorder="1">
      <alignment vertical="center"/>
    </xf>
    <xf numFmtId="38" fontId="0" fillId="0" borderId="0" xfId="1" applyFont="1" applyFill="1" applyBorder="1">
      <alignment vertical="center"/>
    </xf>
    <xf numFmtId="176" fontId="3"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2" borderId="11" xfId="0" applyFill="1" applyBorder="1" applyAlignment="1">
      <alignment horizontal="center" vertical="center"/>
    </xf>
    <xf numFmtId="0" fontId="0" fillId="2" borderId="1" xfId="0" applyFill="1" applyBorder="1">
      <alignment vertical="center"/>
    </xf>
    <xf numFmtId="0" fontId="0" fillId="0" borderId="1" xfId="0" applyBorder="1">
      <alignment vertical="center"/>
    </xf>
    <xf numFmtId="0" fontId="0" fillId="2" borderId="121" xfId="0" applyFill="1" applyBorder="1">
      <alignment vertical="center"/>
    </xf>
    <xf numFmtId="0" fontId="0" fillId="0" borderId="121" xfId="0" applyBorder="1">
      <alignment vertical="center"/>
    </xf>
    <xf numFmtId="0" fontId="4" fillId="0" borderId="12" xfId="0" applyFont="1" applyBorder="1" applyAlignment="1">
      <alignment horizontal="center" vertical="center"/>
    </xf>
    <xf numFmtId="177" fontId="5" fillId="0" borderId="12"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1"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5" fillId="2" borderId="16" xfId="0" applyFont="1" applyFill="1" applyBorder="1" applyAlignment="1">
      <alignment horizontal="center" vertical="center"/>
    </xf>
    <xf numFmtId="38" fontId="0" fillId="0" borderId="0" xfId="0" applyNumberFormat="1">
      <alignment vertical="center"/>
    </xf>
    <xf numFmtId="38" fontId="1" fillId="0" borderId="17" xfId="1" applyBorder="1" applyAlignment="1">
      <alignment horizontal="center" vertical="center"/>
    </xf>
    <xf numFmtId="38" fontId="6" fillId="0" borderId="18" xfId="0" applyNumberFormat="1" applyFont="1" applyBorder="1" applyAlignment="1">
      <alignment horizontal="center" vertical="center"/>
    </xf>
    <xf numFmtId="38" fontId="6" fillId="0" borderId="19" xfId="0" applyNumberFormat="1" applyFont="1" applyBorder="1" applyAlignment="1">
      <alignment horizontal="center" vertical="center"/>
    </xf>
    <xf numFmtId="38" fontId="6" fillId="0" borderId="20" xfId="0" applyNumberFormat="1" applyFont="1" applyBorder="1" applyAlignment="1">
      <alignment horizontal="center" vertical="center"/>
    </xf>
    <xf numFmtId="38" fontId="6" fillId="0" borderId="21" xfId="0" applyNumberFormat="1" applyFont="1" applyBorder="1" applyAlignment="1">
      <alignment horizontal="center" vertical="center"/>
    </xf>
    <xf numFmtId="38" fontId="6" fillId="0" borderId="22" xfId="1" applyFont="1" applyBorder="1" applyAlignment="1">
      <alignment horizontal="center" vertical="center"/>
    </xf>
    <xf numFmtId="38" fontId="6" fillId="0" borderId="14" xfId="1" applyFont="1" applyBorder="1" applyAlignment="1">
      <alignment horizontal="center" vertical="center"/>
    </xf>
    <xf numFmtId="38" fontId="6" fillId="0" borderId="23" xfId="1" applyFont="1" applyBorder="1" applyAlignment="1">
      <alignment horizontal="center" vertical="center"/>
    </xf>
    <xf numFmtId="38" fontId="6" fillId="0" borderId="1" xfId="1" applyFont="1" applyBorder="1" applyAlignment="1">
      <alignment horizontal="center" vertical="center"/>
    </xf>
    <xf numFmtId="38" fontId="6" fillId="0" borderId="24" xfId="1" applyFont="1" applyBorder="1" applyAlignment="1">
      <alignment horizontal="center" vertical="center"/>
    </xf>
    <xf numFmtId="38" fontId="6" fillId="0" borderId="25" xfId="1" applyFont="1" applyBorder="1" applyAlignment="1">
      <alignment horizontal="center" vertical="center"/>
    </xf>
    <xf numFmtId="38" fontId="6" fillId="0" borderId="26" xfId="1" applyFont="1" applyBorder="1" applyAlignment="1">
      <alignment horizontal="center" vertical="center"/>
    </xf>
    <xf numFmtId="38" fontId="6" fillId="0" borderId="27" xfId="1" applyFont="1" applyBorder="1" applyAlignment="1">
      <alignment horizontal="center" vertical="center"/>
    </xf>
    <xf numFmtId="38" fontId="6" fillId="0" borderId="2" xfId="1" applyFont="1" applyBorder="1" applyAlignment="1">
      <alignment horizontal="center" vertical="center"/>
    </xf>
    <xf numFmtId="38" fontId="6" fillId="0" borderId="28" xfId="1" applyFont="1" applyBorder="1" applyAlignment="1">
      <alignment horizontal="center" vertical="center"/>
    </xf>
    <xf numFmtId="38" fontId="6" fillId="0" borderId="0" xfId="1" applyFont="1" applyBorder="1" applyAlignment="1">
      <alignment horizontal="center" vertical="center"/>
    </xf>
    <xf numFmtId="38" fontId="6" fillId="0" borderId="29" xfId="1" applyFont="1" applyBorder="1" applyAlignment="1">
      <alignment horizontal="center" vertical="center"/>
    </xf>
    <xf numFmtId="38" fontId="6" fillId="0" borderId="30" xfId="1" applyFont="1" applyBorder="1" applyAlignment="1">
      <alignment horizontal="center" vertical="center"/>
    </xf>
    <xf numFmtId="38" fontId="6" fillId="0" borderId="11" xfId="1" applyFont="1" applyBorder="1" applyAlignment="1">
      <alignment horizontal="center" vertical="center"/>
    </xf>
    <xf numFmtId="38" fontId="6" fillId="0" borderId="31" xfId="1" applyFont="1" applyBorder="1" applyAlignment="1">
      <alignment horizontal="center" vertical="center"/>
    </xf>
    <xf numFmtId="38" fontId="6" fillId="0" borderId="17" xfId="1" applyFont="1" applyBorder="1" applyAlignment="1">
      <alignment horizontal="center" vertical="center"/>
    </xf>
    <xf numFmtId="38" fontId="6" fillId="0" borderId="32" xfId="0" applyNumberFormat="1" applyFont="1" applyBorder="1" applyAlignment="1">
      <alignment horizontal="center" vertical="center"/>
    </xf>
    <xf numFmtId="38" fontId="6" fillId="0" borderId="33" xfId="1" applyFont="1" applyBorder="1" applyAlignment="1">
      <alignment horizontal="center" vertical="center"/>
    </xf>
    <xf numFmtId="38" fontId="6" fillId="0" borderId="34" xfId="1" applyFont="1" applyBorder="1" applyAlignment="1">
      <alignment horizontal="center" vertical="center"/>
    </xf>
    <xf numFmtId="38" fontId="6" fillId="0" borderId="122" xfId="0" applyNumberFormat="1" applyFont="1" applyBorder="1" applyAlignment="1">
      <alignment horizontal="center" vertical="center"/>
    </xf>
    <xf numFmtId="38" fontId="6" fillId="0" borderId="35" xfId="1" applyFont="1" applyBorder="1" applyAlignment="1">
      <alignment horizontal="center" vertical="center"/>
    </xf>
    <xf numFmtId="38" fontId="6" fillId="0" borderId="18" xfId="0" applyNumberFormat="1" applyFont="1" applyFill="1" applyBorder="1" applyAlignment="1">
      <alignment horizontal="center" vertical="center"/>
    </xf>
    <xf numFmtId="38" fontId="6" fillId="0" borderId="29" xfId="1" applyFont="1" applyFill="1" applyBorder="1" applyAlignment="1">
      <alignment horizontal="center" vertical="center"/>
    </xf>
    <xf numFmtId="38" fontId="6" fillId="0" borderId="19" xfId="0" applyNumberFormat="1" applyFont="1" applyFill="1" applyBorder="1" applyAlignment="1">
      <alignment horizontal="center" vertical="center"/>
    </xf>
    <xf numFmtId="38" fontId="6" fillId="0" borderId="32" xfId="0" applyNumberFormat="1" applyFont="1" applyFill="1" applyBorder="1" applyAlignment="1">
      <alignment horizontal="center" vertical="center"/>
    </xf>
    <xf numFmtId="38" fontId="6" fillId="0" borderId="36" xfId="1" applyFont="1" applyBorder="1" applyAlignment="1">
      <alignment horizontal="center" vertical="center"/>
    </xf>
    <xf numFmtId="0" fontId="5" fillId="3" borderId="37" xfId="0" applyFont="1" applyFill="1" applyBorder="1" applyAlignment="1">
      <alignment horizontal="center" vertical="center" shrinkToFit="1"/>
    </xf>
    <xf numFmtId="38" fontId="1" fillId="0" borderId="2" xfId="1" applyFill="1" applyBorder="1" applyAlignment="1">
      <alignment horizontal="center" vertical="center"/>
    </xf>
    <xf numFmtId="38" fontId="1" fillId="0" borderId="1" xfId="1" applyFill="1" applyBorder="1" applyAlignment="1">
      <alignment horizontal="center" vertical="center"/>
    </xf>
    <xf numFmtId="38" fontId="6" fillId="0" borderId="20" xfId="0" applyNumberFormat="1" applyFont="1" applyFill="1" applyBorder="1" applyAlignment="1">
      <alignment horizontal="center" vertical="center"/>
    </xf>
    <xf numFmtId="38" fontId="6" fillId="0" borderId="2" xfId="1" applyFont="1" applyFill="1" applyBorder="1" applyAlignment="1">
      <alignment horizontal="center" vertical="center"/>
    </xf>
    <xf numFmtId="38" fontId="6" fillId="0" borderId="1" xfId="1" applyFont="1" applyFill="1" applyBorder="1" applyAlignment="1">
      <alignment horizontal="center" vertical="center"/>
    </xf>
    <xf numFmtId="38" fontId="6" fillId="0" borderId="30" xfId="1" applyFont="1" applyFill="1" applyBorder="1" applyAlignment="1">
      <alignment horizontal="center" vertical="center"/>
    </xf>
    <xf numFmtId="38" fontId="6" fillId="0" borderId="28" xfId="1" applyFont="1" applyFill="1" applyBorder="1" applyAlignment="1">
      <alignment horizontal="center" vertical="center"/>
    </xf>
    <xf numFmtId="38" fontId="6" fillId="0" borderId="17" xfId="1" applyFont="1" applyFill="1" applyBorder="1" applyAlignment="1">
      <alignment horizontal="center" vertical="center"/>
    </xf>
    <xf numFmtId="38" fontId="6" fillId="0" borderId="122" xfId="0" applyNumberFormat="1" applyFont="1" applyFill="1" applyBorder="1" applyAlignment="1">
      <alignment horizontal="center" vertical="center"/>
    </xf>
    <xf numFmtId="38" fontId="6" fillId="0" borderId="21" xfId="0" applyNumberFormat="1" applyFont="1" applyFill="1" applyBorder="1" applyAlignment="1">
      <alignment horizontal="center" vertical="center"/>
    </xf>
    <xf numFmtId="38" fontId="6" fillId="0" borderId="38" xfId="1" applyFont="1" applyBorder="1" applyAlignment="1">
      <alignment horizontal="center" vertical="center"/>
    </xf>
    <xf numFmtId="38" fontId="6" fillId="0" borderId="39" xfId="1" applyFont="1" applyBorder="1" applyAlignment="1">
      <alignment horizontal="center" vertical="center"/>
    </xf>
    <xf numFmtId="38" fontId="6" fillId="0" borderId="40" xfId="1" applyFont="1" applyFill="1" applyBorder="1" applyAlignment="1">
      <alignment horizontal="center" vertical="center"/>
    </xf>
    <xf numFmtId="38" fontId="6" fillId="0" borderId="39" xfId="1" applyFont="1" applyFill="1" applyBorder="1" applyAlignment="1">
      <alignment horizontal="center" vertical="center"/>
    </xf>
    <xf numFmtId="38" fontId="6" fillId="0" borderId="41" xfId="1" applyFont="1" applyFill="1" applyBorder="1" applyAlignment="1">
      <alignment horizontal="center" vertical="center"/>
    </xf>
    <xf numFmtId="38" fontId="6" fillId="0" borderId="40" xfId="1" applyFont="1" applyBorder="1" applyAlignment="1">
      <alignment horizontal="center" vertical="center"/>
    </xf>
    <xf numFmtId="38" fontId="6" fillId="0" borderId="42" xfId="1" applyFont="1" applyBorder="1" applyAlignment="1">
      <alignment horizontal="center" vertical="center"/>
    </xf>
    <xf numFmtId="0" fontId="0" fillId="0" borderId="1" xfId="0" applyFont="1" applyBorder="1" applyAlignment="1">
      <alignment horizontal="center" vertical="center"/>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4" fillId="2" borderId="1"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45" xfId="0" applyFont="1" applyFill="1" applyBorder="1" applyAlignment="1">
      <alignment horizontal="center" vertical="center"/>
    </xf>
    <xf numFmtId="0" fontId="0" fillId="0" borderId="0" xfId="0" applyFill="1" applyBorder="1" applyAlignment="1">
      <alignment horizontal="right" vertical="center"/>
    </xf>
    <xf numFmtId="0" fontId="0" fillId="0" borderId="0" xfId="0" applyBorder="1" applyAlignment="1">
      <alignment horizontal="center" vertical="center"/>
    </xf>
    <xf numFmtId="0" fontId="0" fillId="0" borderId="0" xfId="0" applyBorder="1" applyAlignment="1">
      <alignment vertical="center"/>
    </xf>
    <xf numFmtId="0" fontId="6" fillId="0" borderId="0" xfId="0" applyFont="1" applyAlignment="1">
      <alignment vertical="center"/>
    </xf>
    <xf numFmtId="0" fontId="0" fillId="0" borderId="0" xfId="0" applyFont="1" applyBorder="1" applyAlignment="1">
      <alignment horizontal="center" vertical="center"/>
    </xf>
    <xf numFmtId="178" fontId="1" fillId="0" borderId="0" xfId="1" applyNumberFormat="1" applyFont="1" applyBorder="1" applyAlignment="1">
      <alignment horizontal="center" vertical="center"/>
    </xf>
    <xf numFmtId="49" fontId="1" fillId="0" borderId="0" xfId="1" applyNumberFormat="1" applyFont="1" applyBorder="1" applyAlignment="1">
      <alignment horizontal="center" vertical="center"/>
    </xf>
    <xf numFmtId="0" fontId="7" fillId="0" borderId="0" xfId="0" applyFont="1" applyAlignment="1">
      <alignment vertical="center"/>
    </xf>
    <xf numFmtId="0" fontId="6" fillId="0" borderId="0" xfId="0" applyFont="1" applyAlignment="1">
      <alignment horizontal="right" vertical="center"/>
    </xf>
    <xf numFmtId="38" fontId="6" fillId="0" borderId="38" xfId="1" applyFont="1" applyFill="1" applyBorder="1" applyAlignment="1">
      <alignment horizontal="center" vertical="center"/>
    </xf>
    <xf numFmtId="38" fontId="6" fillId="0" borderId="0" xfId="1" applyFont="1" applyFill="1" applyBorder="1" applyAlignment="1">
      <alignment horizontal="center" vertical="center"/>
    </xf>
    <xf numFmtId="0" fontId="4" fillId="0" borderId="46" xfId="0" applyFont="1" applyBorder="1" applyAlignment="1">
      <alignment horizontal="center" vertical="center"/>
    </xf>
    <xf numFmtId="38" fontId="6" fillId="0" borderId="42" xfId="1" applyFont="1" applyFill="1" applyBorder="1" applyAlignment="1">
      <alignment horizontal="center" vertical="center"/>
    </xf>
    <xf numFmtId="38" fontId="1" fillId="0" borderId="4" xfId="1" applyFill="1" applyBorder="1" applyAlignment="1">
      <alignment horizontal="center" vertical="center"/>
    </xf>
    <xf numFmtId="38" fontId="1" fillId="0" borderId="25" xfId="1" applyBorder="1" applyAlignment="1">
      <alignment horizontal="center" vertical="center"/>
    </xf>
    <xf numFmtId="38" fontId="6" fillId="0" borderId="4" xfId="1" applyFont="1" applyBorder="1" applyAlignment="1">
      <alignment horizontal="center" vertical="center"/>
    </xf>
    <xf numFmtId="38" fontId="6" fillId="0" borderId="47" xfId="1" applyFont="1" applyBorder="1" applyAlignment="1">
      <alignment horizontal="center" vertical="center"/>
    </xf>
    <xf numFmtId="38" fontId="6" fillId="0" borderId="45" xfId="1" applyFont="1" applyBorder="1" applyAlignment="1">
      <alignment horizontal="center" vertical="center"/>
    </xf>
    <xf numFmtId="0" fontId="4" fillId="0" borderId="2" xfId="0" applyFont="1" applyBorder="1" applyAlignment="1">
      <alignment horizontal="center" vertical="center"/>
    </xf>
    <xf numFmtId="177" fontId="5" fillId="0" borderId="41" xfId="0" applyNumberFormat="1" applyFont="1" applyBorder="1" applyAlignment="1">
      <alignment horizontal="center" vertical="center"/>
    </xf>
    <xf numFmtId="0" fontId="4" fillId="0" borderId="41" xfId="0" applyFont="1" applyBorder="1" applyAlignment="1">
      <alignment horizontal="center" vertical="center"/>
    </xf>
    <xf numFmtId="0" fontId="5" fillId="2" borderId="48" xfId="0" applyFont="1" applyFill="1" applyBorder="1" applyAlignment="1">
      <alignment horizontal="center" vertical="center"/>
    </xf>
    <xf numFmtId="0" fontId="5" fillId="3" borderId="49" xfId="0" applyFont="1" applyFill="1" applyBorder="1" applyAlignment="1">
      <alignment horizontal="center" vertical="center" shrinkToFit="1"/>
    </xf>
    <xf numFmtId="38" fontId="6" fillId="0" borderId="50" xfId="1" applyFont="1" applyFill="1" applyBorder="1" applyAlignment="1">
      <alignment horizontal="center" vertical="center"/>
    </xf>
    <xf numFmtId="38" fontId="6" fillId="0" borderId="51" xfId="1" applyFont="1" applyFill="1" applyBorder="1" applyAlignment="1">
      <alignment horizontal="center" vertical="center"/>
    </xf>
    <xf numFmtId="38" fontId="6" fillId="0" borderId="52" xfId="0" applyNumberFormat="1" applyFont="1" applyFill="1" applyBorder="1" applyAlignment="1">
      <alignment horizontal="center" vertical="center"/>
    </xf>
    <xf numFmtId="38" fontId="6" fillId="0" borderId="53" xfId="1" applyFont="1" applyBorder="1" applyAlignment="1">
      <alignment horizontal="center" vertical="center"/>
    </xf>
    <xf numFmtId="38" fontId="6" fillId="0" borderId="123" xfId="1" applyFont="1" applyBorder="1" applyAlignment="1">
      <alignment horizontal="center" vertical="center"/>
    </xf>
    <xf numFmtId="38" fontId="6" fillId="0" borderId="4" xfId="1" applyFont="1" applyFill="1" applyBorder="1" applyAlignment="1">
      <alignment horizontal="center" vertical="center"/>
    </xf>
    <xf numFmtId="38" fontId="6" fillId="0" borderId="124" xfId="1" applyFont="1" applyBorder="1" applyAlignment="1">
      <alignment horizontal="center" vertical="center"/>
    </xf>
    <xf numFmtId="38" fontId="6" fillId="0" borderId="125" xfId="1" applyFont="1" applyFill="1" applyBorder="1" applyAlignment="1">
      <alignment horizontal="center" vertical="center"/>
    </xf>
    <xf numFmtId="38" fontId="6" fillId="0" borderId="126" xfId="1" applyFont="1" applyFill="1" applyBorder="1" applyAlignment="1">
      <alignment horizontal="center" vertical="center"/>
    </xf>
    <xf numFmtId="38" fontId="6" fillId="0" borderId="25" xfId="1" applyFont="1" applyFill="1" applyBorder="1" applyAlignment="1">
      <alignment horizontal="center" vertical="center"/>
    </xf>
    <xf numFmtId="38" fontId="6" fillId="0" borderId="54" xfId="1" applyFont="1" applyFill="1" applyBorder="1" applyAlignment="1">
      <alignment horizontal="center" vertical="center"/>
    </xf>
    <xf numFmtId="38" fontId="6" fillId="0" borderId="0" xfId="0" applyNumberFormat="1" applyFont="1" applyFill="1" applyBorder="1" applyAlignment="1">
      <alignment horizontal="center" vertical="center"/>
    </xf>
    <xf numFmtId="38" fontId="6" fillId="0" borderId="55" xfId="1" applyFont="1" applyBorder="1" applyAlignment="1">
      <alignment horizontal="center" vertical="center"/>
    </xf>
    <xf numFmtId="38" fontId="6" fillId="0" borderId="51" xfId="1" applyFont="1" applyBorder="1" applyAlignment="1">
      <alignment horizontal="center" vertical="center"/>
    </xf>
    <xf numFmtId="38" fontId="6" fillId="0" borderId="127" xfId="1" applyFont="1" applyBorder="1" applyAlignment="1">
      <alignment horizontal="center" vertical="center"/>
    </xf>
    <xf numFmtId="0" fontId="4" fillId="0" borderId="25" xfId="0" applyFont="1" applyBorder="1" applyAlignment="1">
      <alignment horizontal="center" vertical="center"/>
    </xf>
    <xf numFmtId="0" fontId="4" fillId="0" borderId="30" xfId="0" applyFont="1" applyBorder="1" applyAlignment="1">
      <alignment horizontal="center" vertical="center"/>
    </xf>
    <xf numFmtId="177" fontId="5" fillId="0" borderId="42" xfId="0" applyNumberFormat="1" applyFont="1" applyBorder="1" applyAlignment="1">
      <alignment horizontal="center" vertical="center"/>
    </xf>
    <xf numFmtId="0" fontId="4" fillId="0" borderId="42" xfId="0" applyFont="1" applyBorder="1" applyAlignment="1">
      <alignment horizontal="center" vertical="center"/>
    </xf>
    <xf numFmtId="0" fontId="5" fillId="2" borderId="56" xfId="0" applyFont="1" applyFill="1" applyBorder="1" applyAlignment="1">
      <alignment horizontal="center" vertical="center"/>
    </xf>
    <xf numFmtId="0" fontId="5" fillId="3" borderId="57" xfId="0" applyFont="1" applyFill="1" applyBorder="1" applyAlignment="1">
      <alignment horizontal="center" vertical="center" shrinkToFit="1"/>
    </xf>
    <xf numFmtId="177" fontId="5" fillId="0" borderId="56" xfId="0" applyNumberFormat="1"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38" fontId="1" fillId="0" borderId="0" xfId="1" applyBorder="1">
      <alignment vertical="center"/>
    </xf>
    <xf numFmtId="38" fontId="1" fillId="0" borderId="0" xfId="1" applyBorder="1" applyAlignment="1">
      <alignment horizontal="center" vertical="center"/>
    </xf>
    <xf numFmtId="38" fontId="1" fillId="0" borderId="0" xfId="1" applyBorder="1" applyAlignment="1">
      <alignment vertical="center"/>
    </xf>
    <xf numFmtId="0" fontId="0" fillId="2" borderId="29" xfId="0" applyFill="1" applyBorder="1" applyAlignment="1">
      <alignment horizontal="center" vertical="center"/>
    </xf>
    <xf numFmtId="0" fontId="5" fillId="0" borderId="25" xfId="0" applyFont="1" applyBorder="1" applyAlignment="1">
      <alignment horizontal="center" vertical="center"/>
    </xf>
    <xf numFmtId="0" fontId="5" fillId="0" borderId="60" xfId="0" applyFont="1" applyBorder="1" applyAlignment="1">
      <alignment horizontal="center" vertical="center"/>
    </xf>
    <xf numFmtId="0" fontId="5" fillId="0" borderId="42" xfId="0" applyFont="1" applyBorder="1" applyAlignment="1">
      <alignment horizontal="center" vertical="center"/>
    </xf>
    <xf numFmtId="0" fontId="5" fillId="0" borderId="30" xfId="0" applyFont="1" applyBorder="1" applyAlignment="1">
      <alignment horizontal="center" vertical="center"/>
    </xf>
    <xf numFmtId="0" fontId="5" fillId="0" borderId="56" xfId="0" applyFont="1" applyBorder="1" applyAlignment="1">
      <alignment horizontal="center" vertical="center"/>
    </xf>
    <xf numFmtId="0" fontId="5" fillId="3" borderId="57" xfId="0" applyFont="1" applyFill="1" applyBorder="1" applyAlignment="1">
      <alignment horizontal="center" vertical="center"/>
    </xf>
    <xf numFmtId="38" fontId="6" fillId="0" borderId="41" xfId="1" applyFont="1" applyBorder="1" applyAlignment="1">
      <alignment horizontal="center" vertical="center"/>
    </xf>
    <xf numFmtId="38" fontId="6" fillId="0" borderId="61" xfId="1" applyFont="1" applyBorder="1" applyAlignment="1">
      <alignment horizontal="center" vertical="center"/>
    </xf>
    <xf numFmtId="38" fontId="6" fillId="0" borderId="62" xfId="1" applyFont="1" applyBorder="1" applyAlignment="1">
      <alignment horizontal="center" vertical="center"/>
    </xf>
    <xf numFmtId="38" fontId="6" fillId="0" borderId="63" xfId="1" applyFont="1" applyBorder="1" applyAlignment="1">
      <alignment horizontal="center" vertical="center"/>
    </xf>
    <xf numFmtId="38" fontId="6" fillId="0" borderId="64" xfId="1" applyFont="1" applyBorder="1" applyAlignment="1">
      <alignment horizontal="center" vertical="center"/>
    </xf>
    <xf numFmtId="38" fontId="6" fillId="0" borderId="65" xfId="1" applyFont="1" applyBorder="1" applyAlignment="1">
      <alignment horizontal="center" vertical="center"/>
    </xf>
    <xf numFmtId="38" fontId="6" fillId="0" borderId="66" xfId="1" applyFont="1" applyBorder="1" applyAlignment="1">
      <alignment horizontal="center" vertical="center"/>
    </xf>
    <xf numFmtId="38" fontId="6" fillId="0" borderId="56" xfId="1" applyFont="1" applyBorder="1" applyAlignment="1">
      <alignment horizontal="center" vertical="center"/>
    </xf>
    <xf numFmtId="38" fontId="6" fillId="0" borderId="48" xfId="1" applyFont="1" applyBorder="1" applyAlignment="1">
      <alignment horizontal="center" vertical="center"/>
    </xf>
    <xf numFmtId="38" fontId="6" fillId="0" borderId="67" xfId="1" applyFont="1" applyBorder="1" applyAlignment="1">
      <alignment horizontal="center" vertical="center"/>
    </xf>
    <xf numFmtId="38" fontId="6" fillId="0" borderId="68" xfId="1" applyFont="1" applyBorder="1" applyAlignment="1">
      <alignment horizontal="center" vertical="center"/>
    </xf>
    <xf numFmtId="38" fontId="6" fillId="0" borderId="69" xfId="1" applyFont="1" applyBorder="1" applyAlignment="1">
      <alignment horizontal="center" vertical="center"/>
    </xf>
    <xf numFmtId="38" fontId="6" fillId="0" borderId="70" xfId="0" applyNumberFormat="1" applyFont="1" applyBorder="1" applyAlignment="1">
      <alignment horizontal="center" vertical="center"/>
    </xf>
    <xf numFmtId="38" fontId="6" fillId="0" borderId="71" xfId="0" applyNumberFormat="1" applyFont="1" applyBorder="1" applyAlignment="1">
      <alignment horizontal="center" vertical="center"/>
    </xf>
    <xf numFmtId="38" fontId="6" fillId="0" borderId="72" xfId="0" applyNumberFormat="1" applyFont="1" applyBorder="1" applyAlignment="1">
      <alignment horizontal="center" vertical="center"/>
    </xf>
    <xf numFmtId="38" fontId="6" fillId="0" borderId="128" xfId="1" applyFont="1" applyBorder="1" applyAlignment="1">
      <alignment horizontal="center" vertical="center"/>
    </xf>
    <xf numFmtId="38" fontId="6" fillId="0" borderId="125" xfId="1" applyFont="1" applyBorder="1" applyAlignment="1">
      <alignment horizontal="center" vertical="center"/>
    </xf>
    <xf numFmtId="38" fontId="6" fillId="0" borderId="129" xfId="0" applyNumberFormat="1" applyFont="1" applyBorder="1" applyAlignment="1">
      <alignment horizontal="center" vertical="center"/>
    </xf>
    <xf numFmtId="38" fontId="6" fillId="0" borderId="73" xfId="1" applyFont="1" applyBorder="1" applyAlignment="1">
      <alignment horizontal="center" vertical="center"/>
    </xf>
    <xf numFmtId="38" fontId="6" fillId="0" borderId="74" xfId="1" applyFont="1" applyBorder="1" applyAlignment="1">
      <alignment horizontal="center" vertical="center"/>
    </xf>
    <xf numFmtId="38" fontId="1" fillId="0" borderId="28" xfId="1" applyBorder="1" applyAlignment="1">
      <alignment horizontal="center" vertical="center"/>
    </xf>
    <xf numFmtId="38" fontId="1" fillId="0" borderId="29" xfId="1" applyBorder="1" applyAlignment="1">
      <alignment horizontal="center" vertical="center"/>
    </xf>
    <xf numFmtId="38" fontId="1" fillId="0" borderId="30" xfId="1" applyBorder="1" applyAlignment="1">
      <alignment horizontal="center" vertical="center"/>
    </xf>
    <xf numFmtId="38" fontId="1" fillId="0" borderId="11" xfId="1" applyBorder="1" applyAlignment="1">
      <alignment horizontal="center" vertical="center"/>
    </xf>
    <xf numFmtId="38" fontId="1" fillId="0" borderId="31" xfId="1" applyBorder="1" applyAlignment="1">
      <alignment horizontal="center" vertical="center"/>
    </xf>
    <xf numFmtId="38" fontId="6" fillId="0" borderId="75" xfId="0" applyNumberFormat="1" applyFont="1" applyBorder="1" applyAlignment="1">
      <alignment horizontal="center" vertical="center"/>
    </xf>
    <xf numFmtId="38" fontId="6" fillId="0" borderId="130" xfId="1" applyFont="1" applyBorder="1" applyAlignment="1">
      <alignment horizontal="center" vertical="center"/>
    </xf>
    <xf numFmtId="38" fontId="1" fillId="0" borderId="130" xfId="1" applyBorder="1" applyAlignment="1">
      <alignment horizontal="center" vertical="center"/>
    </xf>
    <xf numFmtId="38" fontId="6" fillId="0" borderId="131" xfId="1" applyFont="1" applyBorder="1" applyAlignment="1">
      <alignment horizontal="center" vertical="center"/>
    </xf>
    <xf numFmtId="38" fontId="6" fillId="0" borderId="132" xfId="0" applyNumberFormat="1" applyFont="1" applyBorder="1" applyAlignment="1">
      <alignment horizontal="center" vertical="center"/>
    </xf>
    <xf numFmtId="38" fontId="1" fillId="0" borderId="38" xfId="1" applyBorder="1" applyAlignment="1">
      <alignment horizontal="center" vertical="center"/>
    </xf>
    <xf numFmtId="38" fontId="1" fillId="0" borderId="39" xfId="1" applyBorder="1" applyAlignment="1">
      <alignment horizontal="center" vertical="center"/>
    </xf>
    <xf numFmtId="38" fontId="1" fillId="0" borderId="42" xfId="1" applyBorder="1" applyAlignment="1">
      <alignment horizontal="center" vertical="center"/>
    </xf>
    <xf numFmtId="38" fontId="1" fillId="0" borderId="41" xfId="1" applyBorder="1" applyAlignment="1">
      <alignment horizontal="center" vertical="center"/>
    </xf>
    <xf numFmtId="38" fontId="1" fillId="0" borderId="53" xfId="1" applyBorder="1" applyAlignment="1">
      <alignment horizontal="center" vertical="center"/>
    </xf>
    <xf numFmtId="38" fontId="1" fillId="0" borderId="40" xfId="1" applyBorder="1" applyAlignment="1">
      <alignment horizontal="center" vertical="center"/>
    </xf>
    <xf numFmtId="38" fontId="1" fillId="0" borderId="123" xfId="1" applyBorder="1" applyAlignment="1">
      <alignment horizontal="center" vertical="center"/>
    </xf>
    <xf numFmtId="38" fontId="0" fillId="0" borderId="36" xfId="1" applyFont="1" applyBorder="1">
      <alignment vertical="center"/>
    </xf>
    <xf numFmtId="0" fontId="5" fillId="0" borderId="2" xfId="0" applyFont="1" applyBorder="1" applyAlignment="1">
      <alignment horizontal="center" vertical="center"/>
    </xf>
    <xf numFmtId="0" fontId="5" fillId="0" borderId="11" xfId="0" applyFont="1" applyBorder="1" applyAlignment="1">
      <alignment horizontal="center" vertical="center"/>
    </xf>
    <xf numFmtId="0" fontId="5" fillId="0" borderId="41" xfId="0" applyFont="1" applyBorder="1" applyAlignment="1">
      <alignment horizontal="center" vertical="center"/>
    </xf>
    <xf numFmtId="0" fontId="5" fillId="0" borderId="76" xfId="0" applyFont="1" applyBorder="1" applyAlignment="1">
      <alignment horizontal="center" vertical="center"/>
    </xf>
    <xf numFmtId="0" fontId="5" fillId="3" borderId="49" xfId="0" applyFont="1" applyFill="1" applyBorder="1" applyAlignment="1">
      <alignment horizontal="center" vertical="center"/>
    </xf>
    <xf numFmtId="38" fontId="6" fillId="0" borderId="133" xfId="1" applyFont="1" applyBorder="1" applyAlignment="1">
      <alignment horizontal="center" vertical="center"/>
    </xf>
    <xf numFmtId="38" fontId="6" fillId="0" borderId="77" xfId="1" applyFont="1" applyBorder="1" applyAlignment="1">
      <alignment horizontal="center" vertical="center"/>
    </xf>
    <xf numFmtId="38" fontId="6" fillId="0" borderId="78" xfId="0" applyNumberFormat="1" applyFont="1" applyBorder="1" applyAlignment="1">
      <alignment horizontal="center" vertical="center"/>
    </xf>
    <xf numFmtId="0" fontId="0" fillId="0" borderId="0" xfId="0" applyAlignment="1">
      <alignment vertical="center"/>
    </xf>
    <xf numFmtId="38" fontId="6" fillId="0" borderId="134" xfId="1" applyFont="1" applyBorder="1" applyAlignment="1">
      <alignment horizontal="center" vertical="center"/>
    </xf>
    <xf numFmtId="38" fontId="6" fillId="0" borderId="135" xfId="1" applyFont="1" applyBorder="1" applyAlignment="1">
      <alignment horizontal="center" vertical="center"/>
    </xf>
    <xf numFmtId="38" fontId="6" fillId="0" borderId="79" xfId="1" applyFont="1" applyFill="1" applyBorder="1" applyAlignment="1">
      <alignment horizontal="center" vertical="center"/>
    </xf>
    <xf numFmtId="38" fontId="6" fillId="0" borderId="134" xfId="1" applyFont="1" applyBorder="1" applyAlignment="1">
      <alignment horizontal="center" vertical="center"/>
    </xf>
    <xf numFmtId="38" fontId="6" fillId="0" borderId="135" xfId="1" applyFont="1" applyBorder="1" applyAlignment="1">
      <alignment horizontal="center" vertical="center"/>
    </xf>
    <xf numFmtId="38" fontId="6" fillId="0" borderId="75" xfId="0" applyNumberFormat="1" applyFont="1" applyFill="1" applyBorder="1" applyAlignment="1">
      <alignment horizontal="center" vertical="center"/>
    </xf>
    <xf numFmtId="38" fontId="6" fillId="0" borderId="136" xfId="1" applyFont="1" applyFill="1" applyBorder="1" applyAlignment="1">
      <alignment horizontal="center" vertical="center"/>
    </xf>
    <xf numFmtId="38" fontId="6" fillId="0" borderId="135" xfId="1" applyFont="1" applyFill="1" applyBorder="1" applyAlignment="1">
      <alignment horizontal="center" vertical="center"/>
    </xf>
    <xf numFmtId="38" fontId="6" fillId="0" borderId="132" xfId="0" applyNumberFormat="1" applyFont="1" applyFill="1" applyBorder="1" applyAlignment="1">
      <alignment horizontal="center" vertical="center"/>
    </xf>
    <xf numFmtId="38" fontId="6" fillId="0" borderId="11" xfId="1" applyFont="1" applyFill="1" applyBorder="1" applyAlignment="1">
      <alignment horizontal="center" vertical="center"/>
    </xf>
    <xf numFmtId="38" fontId="6" fillId="0" borderId="131" xfId="1" applyFont="1" applyFill="1" applyBorder="1" applyAlignment="1">
      <alignment horizontal="center" vertical="center"/>
    </xf>
    <xf numFmtId="38" fontId="6" fillId="0" borderId="31" xfId="1" applyFont="1" applyFill="1" applyBorder="1" applyAlignment="1">
      <alignment horizontal="center" vertical="center"/>
    </xf>
    <xf numFmtId="38" fontId="6" fillId="0" borderId="134" xfId="1" applyFont="1" applyBorder="1" applyAlignment="1">
      <alignment horizontal="center" vertical="center"/>
    </xf>
    <xf numFmtId="38" fontId="6" fillId="0" borderId="135" xfId="1" applyFont="1" applyBorder="1" applyAlignment="1">
      <alignment horizontal="center" vertical="center"/>
    </xf>
    <xf numFmtId="38" fontId="6" fillId="0" borderId="80" xfId="1" applyFont="1" applyBorder="1" applyAlignment="1">
      <alignment horizontal="center" vertical="center"/>
    </xf>
    <xf numFmtId="38" fontId="6" fillId="0" borderId="81" xfId="1" applyFont="1" applyBorder="1" applyAlignment="1">
      <alignment horizontal="center" vertical="center"/>
    </xf>
    <xf numFmtId="38" fontId="6" fillId="0" borderId="82" xfId="1" applyFont="1" applyBorder="1" applyAlignment="1">
      <alignment horizontal="center" vertical="center"/>
    </xf>
    <xf numFmtId="38" fontId="6" fillId="0" borderId="83" xfId="1" applyFont="1" applyBorder="1" applyAlignment="1">
      <alignment horizontal="center" vertical="center"/>
    </xf>
    <xf numFmtId="38" fontId="6" fillId="0" borderId="81" xfId="1" applyFont="1" applyFill="1" applyBorder="1" applyAlignment="1">
      <alignment horizontal="center" vertical="center"/>
    </xf>
    <xf numFmtId="38" fontId="6" fillId="0" borderId="24" xfId="1" applyFont="1" applyFill="1" applyBorder="1" applyAlignment="1">
      <alignment horizontal="center" vertical="center"/>
    </xf>
    <xf numFmtId="38" fontId="6" fillId="0" borderId="83" xfId="1" applyFont="1" applyFill="1" applyBorder="1" applyAlignment="1">
      <alignment horizontal="center" vertical="center"/>
    </xf>
    <xf numFmtId="38" fontId="6" fillId="0" borderId="82" xfId="1" applyFont="1" applyFill="1" applyBorder="1" applyAlignment="1">
      <alignment horizontal="center" vertical="center"/>
    </xf>
    <xf numFmtId="38" fontId="6" fillId="0" borderId="84" xfId="1" applyFont="1" applyFill="1" applyBorder="1" applyAlignment="1">
      <alignment horizontal="center" vertical="center"/>
    </xf>
    <xf numFmtId="38" fontId="6" fillId="0" borderId="84" xfId="1" applyFont="1" applyBorder="1" applyAlignment="1">
      <alignment horizontal="center" vertical="center"/>
    </xf>
    <xf numFmtId="38" fontId="6" fillId="0" borderId="79" xfId="1" applyFont="1" applyBorder="1" applyAlignment="1">
      <alignment horizontal="center" vertical="center"/>
    </xf>
    <xf numFmtId="38" fontId="6" fillId="0" borderId="137" xfId="1" applyFont="1" applyFill="1" applyBorder="1" applyAlignment="1">
      <alignment horizontal="center" vertical="center"/>
    </xf>
    <xf numFmtId="38" fontId="6" fillId="0" borderId="138" xfId="1" applyFont="1" applyFill="1" applyBorder="1" applyAlignment="1">
      <alignment horizontal="center" vertical="center"/>
    </xf>
    <xf numFmtId="38" fontId="6" fillId="0" borderId="138" xfId="1" applyFont="1" applyBorder="1" applyAlignment="1">
      <alignment horizontal="center" vertical="center"/>
    </xf>
    <xf numFmtId="38" fontId="6" fillId="0" borderId="80" xfId="1" applyFont="1" applyFill="1" applyBorder="1" applyAlignment="1">
      <alignment horizontal="center" vertical="center"/>
    </xf>
    <xf numFmtId="38" fontId="6" fillId="0" borderId="85" xfId="1" applyFont="1" applyFill="1" applyBorder="1" applyAlignment="1">
      <alignment horizontal="center" vertical="center"/>
    </xf>
    <xf numFmtId="38" fontId="6" fillId="0" borderId="48" xfId="1" applyFont="1" applyFill="1" applyBorder="1" applyAlignment="1">
      <alignment horizontal="center" vertical="center"/>
    </xf>
    <xf numFmtId="0" fontId="0" fillId="0" borderId="48" xfId="0" applyBorder="1">
      <alignment vertical="center"/>
    </xf>
    <xf numFmtId="38" fontId="6" fillId="0" borderId="139" xfId="0" applyNumberFormat="1" applyFont="1" applyFill="1" applyBorder="1" applyAlignment="1">
      <alignment horizontal="center" vertical="center"/>
    </xf>
    <xf numFmtId="38" fontId="6" fillId="0" borderId="78" xfId="0" applyNumberFormat="1" applyFont="1" applyFill="1" applyBorder="1" applyAlignment="1">
      <alignment horizontal="center" vertical="center"/>
    </xf>
    <xf numFmtId="38" fontId="6" fillId="0" borderId="134" xfId="1" applyFont="1" applyBorder="1" applyAlignment="1">
      <alignment horizontal="center" vertical="center"/>
    </xf>
    <xf numFmtId="38" fontId="6" fillId="0" borderId="124" xfId="1" applyFont="1" applyBorder="1" applyAlignment="1">
      <alignment horizontal="center" vertical="center"/>
    </xf>
    <xf numFmtId="38" fontId="1" fillId="0" borderId="48" xfId="1" applyBorder="1" applyAlignment="1">
      <alignment vertical="center"/>
    </xf>
    <xf numFmtId="38" fontId="1" fillId="0" borderId="48" xfId="1" applyBorder="1">
      <alignment vertical="center"/>
    </xf>
    <xf numFmtId="38" fontId="6" fillId="0" borderId="86" xfId="1" applyFont="1" applyBorder="1" applyAlignment="1">
      <alignment horizontal="center" vertical="center"/>
    </xf>
    <xf numFmtId="38" fontId="6" fillId="0" borderId="87" xfId="1" applyFont="1" applyBorder="1" applyAlignment="1">
      <alignment horizontal="center" vertical="center"/>
    </xf>
    <xf numFmtId="38" fontId="6" fillId="0" borderId="54" xfId="1" applyFont="1" applyBorder="1" applyAlignment="1">
      <alignment horizontal="center" vertical="center"/>
    </xf>
    <xf numFmtId="38" fontId="6" fillId="0" borderId="88" xfId="0" applyNumberFormat="1" applyFont="1" applyBorder="1" applyAlignment="1">
      <alignment horizontal="center" vertical="center"/>
    </xf>
    <xf numFmtId="38" fontId="6" fillId="0" borderId="139" xfId="0" applyNumberFormat="1" applyFont="1" applyBorder="1" applyAlignment="1">
      <alignment horizontal="center" vertical="center"/>
    </xf>
    <xf numFmtId="38" fontId="6" fillId="0" borderId="89" xfId="1" applyFont="1" applyBorder="1" applyAlignment="1">
      <alignment horizontal="center" vertical="center"/>
    </xf>
    <xf numFmtId="38" fontId="6" fillId="0" borderId="124" xfId="1" applyFont="1" applyBorder="1" applyAlignment="1">
      <alignment horizontal="center" vertical="center"/>
    </xf>
    <xf numFmtId="38" fontId="6" fillId="0" borderId="127" xfId="1" applyFont="1" applyBorder="1" applyAlignment="1">
      <alignment horizontal="center" vertical="center"/>
    </xf>
    <xf numFmtId="49" fontId="0" fillId="0" borderId="0" xfId="1" applyNumberFormat="1" applyFont="1" applyBorder="1" applyAlignment="1">
      <alignment vertical="center"/>
    </xf>
    <xf numFmtId="38" fontId="6" fillId="0" borderId="50" xfId="1" applyFont="1" applyBorder="1" applyAlignment="1">
      <alignment horizontal="center" vertical="center"/>
    </xf>
    <xf numFmtId="38" fontId="6" fillId="0" borderId="140" xfId="1" applyFont="1" applyBorder="1" applyAlignment="1">
      <alignment horizontal="center" vertical="center"/>
    </xf>
    <xf numFmtId="38" fontId="6" fillId="0" borderId="137" xfId="1" applyFont="1" applyBorder="1" applyAlignment="1">
      <alignment horizontal="center" vertical="center"/>
    </xf>
    <xf numFmtId="38" fontId="1" fillId="0" borderId="131" xfId="1" applyBorder="1" applyAlignment="1">
      <alignment horizontal="center" vertical="center"/>
    </xf>
    <xf numFmtId="38" fontId="1" fillId="0" borderId="45" xfId="1" applyBorder="1" applyAlignment="1">
      <alignment horizontal="center" vertical="center"/>
    </xf>
    <xf numFmtId="0" fontId="0" fillId="0" borderId="45" xfId="0" applyBorder="1">
      <alignment vertical="center"/>
    </xf>
    <xf numFmtId="0" fontId="5" fillId="0" borderId="47" xfId="0" applyFont="1" applyBorder="1" applyAlignment="1">
      <alignment horizontal="center" vertical="center"/>
    </xf>
    <xf numFmtId="0" fontId="5" fillId="0" borderId="24" xfId="0" applyFont="1" applyBorder="1" applyAlignment="1">
      <alignment horizontal="center"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38" fontId="6" fillId="0" borderId="71" xfId="0" applyNumberFormat="1" applyFont="1" applyFill="1" applyBorder="1" applyAlignment="1">
      <alignment horizontal="center" vertical="center"/>
    </xf>
    <xf numFmtId="38" fontId="6" fillId="0" borderId="134" xfId="1" applyFont="1" applyBorder="1" applyAlignment="1">
      <alignment horizontal="center" vertical="center"/>
    </xf>
    <xf numFmtId="38" fontId="6" fillId="0" borderId="124" xfId="1" applyFont="1" applyBorder="1" applyAlignment="1">
      <alignment horizontal="center" vertical="center"/>
    </xf>
    <xf numFmtId="38" fontId="6" fillId="0" borderId="134" xfId="1" applyFont="1" applyBorder="1" applyAlignment="1">
      <alignment horizontal="center" vertical="center"/>
    </xf>
    <xf numFmtId="38" fontId="6" fillId="0" borderId="135" xfId="1" applyFont="1" applyBorder="1" applyAlignment="1">
      <alignment horizontal="center" vertical="center"/>
    </xf>
    <xf numFmtId="38" fontId="6" fillId="0" borderId="124" xfId="1" applyFont="1" applyBorder="1" applyAlignment="1">
      <alignment horizontal="center" vertical="center"/>
    </xf>
    <xf numFmtId="38" fontId="6" fillId="0" borderId="127" xfId="1" applyFont="1" applyBorder="1" applyAlignment="1">
      <alignment horizontal="center" vertical="center"/>
    </xf>
    <xf numFmtId="0" fontId="10" fillId="0" borderId="14" xfId="0" applyFont="1" applyBorder="1" applyAlignment="1">
      <alignment horizontal="center" vertical="center"/>
    </xf>
    <xf numFmtId="0" fontId="10" fillId="0" borderId="44" xfId="0" applyFont="1" applyBorder="1" applyAlignment="1">
      <alignment horizontal="center" vertical="center"/>
    </xf>
    <xf numFmtId="38" fontId="11" fillId="0" borderId="38" xfId="1" applyFont="1" applyBorder="1">
      <alignment vertical="center"/>
    </xf>
    <xf numFmtId="38" fontId="6" fillId="0" borderId="134" xfId="1" applyFont="1" applyBorder="1" applyAlignment="1">
      <alignment horizontal="center" vertical="center"/>
    </xf>
    <xf numFmtId="0" fontId="9" fillId="2" borderId="42" xfId="0" applyFont="1" applyFill="1" applyBorder="1" applyAlignment="1">
      <alignment horizontal="center" vertical="center"/>
    </xf>
    <xf numFmtId="0" fontId="9" fillId="0" borderId="39" xfId="0" applyFont="1" applyFill="1" applyBorder="1" applyAlignment="1">
      <alignment horizontal="center" vertical="center"/>
    </xf>
    <xf numFmtId="0" fontId="8" fillId="0" borderId="0" xfId="0" applyFont="1" applyFill="1" applyBorder="1" applyAlignment="1">
      <alignment vertical="center"/>
    </xf>
    <xf numFmtId="38" fontId="5" fillId="0" borderId="23" xfId="1" applyFont="1" applyBorder="1" applyAlignment="1">
      <alignment horizontal="center" vertical="center"/>
    </xf>
    <xf numFmtId="38" fontId="5" fillId="4" borderId="11" xfId="1" applyFont="1" applyFill="1" applyBorder="1" applyAlignment="1">
      <alignment horizontal="center" vertical="center"/>
    </xf>
    <xf numFmtId="38" fontId="6" fillId="4" borderId="24" xfId="1" applyFont="1" applyFill="1" applyBorder="1" applyAlignment="1">
      <alignment horizontal="center" vertical="center"/>
    </xf>
    <xf numFmtId="38" fontId="6" fillId="4" borderId="28" xfId="1" applyFont="1" applyFill="1" applyBorder="1" applyAlignment="1">
      <alignment horizontal="center" vertical="center"/>
    </xf>
    <xf numFmtId="38" fontId="6" fillId="4" borderId="124" xfId="1" applyFont="1" applyFill="1" applyBorder="1" applyAlignment="1">
      <alignment horizontal="center" vertical="center"/>
    </xf>
    <xf numFmtId="38" fontId="6" fillId="4" borderId="23" xfId="1" applyFont="1" applyFill="1" applyBorder="1" applyAlignment="1">
      <alignment horizontal="center" vertical="center"/>
    </xf>
    <xf numFmtId="38" fontId="0" fillId="0" borderId="0" xfId="0" applyNumberFormat="1" applyFill="1">
      <alignment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8" fillId="2" borderId="30" xfId="0" applyFont="1" applyFill="1" applyBorder="1" applyAlignment="1">
      <alignment horizontal="center" vertical="center"/>
    </xf>
    <xf numFmtId="0" fontId="8" fillId="0" borderId="23" xfId="0" applyFont="1" applyBorder="1">
      <alignment vertical="center"/>
    </xf>
    <xf numFmtId="0" fontId="8" fillId="0" borderId="28" xfId="0" applyFont="1" applyBorder="1">
      <alignment vertical="center"/>
    </xf>
    <xf numFmtId="38" fontId="1" fillId="0" borderId="38" xfId="1" applyFont="1" applyBorder="1">
      <alignment vertical="center"/>
    </xf>
    <xf numFmtId="38" fontId="6" fillId="0" borderId="124" xfId="1" applyFont="1" applyBorder="1" applyAlignment="1">
      <alignment horizontal="center" vertical="center"/>
    </xf>
    <xf numFmtId="38" fontId="1" fillId="0" borderId="48" xfId="1" applyFont="1" applyBorder="1">
      <alignment vertical="center"/>
    </xf>
    <xf numFmtId="38" fontId="1" fillId="0" borderId="93" xfId="1" applyFont="1" applyBorder="1">
      <alignment vertical="center"/>
    </xf>
    <xf numFmtId="38" fontId="1" fillId="0" borderId="0" xfId="1" applyFont="1" applyBorder="1">
      <alignment vertical="center"/>
    </xf>
    <xf numFmtId="38" fontId="1" fillId="0" borderId="94" xfId="1" applyFont="1" applyBorder="1">
      <alignment vertical="center"/>
    </xf>
    <xf numFmtId="38" fontId="1" fillId="0" borderId="95" xfId="1" applyFont="1" applyBorder="1">
      <alignment vertical="center"/>
    </xf>
    <xf numFmtId="38" fontId="1" fillId="0" borderId="59" xfId="1" applyFont="1" applyBorder="1">
      <alignment vertical="center"/>
    </xf>
    <xf numFmtId="38" fontId="11" fillId="0" borderId="58" xfId="1" applyFont="1" applyBorder="1">
      <alignment vertical="center"/>
    </xf>
    <xf numFmtId="38" fontId="1" fillId="0" borderId="91" xfId="1" applyFont="1" applyBorder="1">
      <alignment vertical="center"/>
    </xf>
    <xf numFmtId="38" fontId="1" fillId="0" borderId="58" xfId="1" applyFont="1" applyBorder="1">
      <alignment vertical="center"/>
    </xf>
    <xf numFmtId="38" fontId="11" fillId="0" borderId="48" xfId="1" applyFont="1" applyBorder="1">
      <alignment vertical="center"/>
    </xf>
    <xf numFmtId="38" fontId="0" fillId="0" borderId="38" xfId="1" applyFont="1" applyBorder="1">
      <alignment vertical="center"/>
    </xf>
    <xf numFmtId="0" fontId="9" fillId="2" borderId="56" xfId="0" applyFont="1" applyFill="1" applyBorder="1" applyAlignment="1">
      <alignment horizontal="center" vertical="center"/>
    </xf>
    <xf numFmtId="14" fontId="9" fillId="0" borderId="36" xfId="0" applyNumberFormat="1" applyFont="1" applyBorder="1" applyAlignment="1">
      <alignment horizontal="center" vertical="center"/>
    </xf>
    <xf numFmtId="14" fontId="9" fillId="0" borderId="45" xfId="0" applyNumberFormat="1" applyFont="1" applyBorder="1" applyAlignment="1">
      <alignment horizontal="center" vertical="center"/>
    </xf>
    <xf numFmtId="0" fontId="0" fillId="2" borderId="104" xfId="0" applyFont="1" applyFill="1" applyBorder="1" applyAlignment="1">
      <alignment horizontal="center" vertical="center"/>
    </xf>
    <xf numFmtId="0" fontId="0" fillId="0" borderId="97" xfId="0" applyBorder="1" applyAlignment="1">
      <alignment horizontal="center" vertical="center"/>
    </xf>
    <xf numFmtId="0" fontId="0" fillId="0" borderId="105" xfId="0" applyBorder="1" applyAlignment="1">
      <alignment horizontal="center" vertical="center"/>
    </xf>
    <xf numFmtId="38" fontId="0" fillId="0" borderId="91" xfId="1" applyFont="1" applyBorder="1">
      <alignment vertical="center"/>
    </xf>
    <xf numFmtId="38" fontId="0" fillId="0" borderId="58" xfId="1" applyFont="1" applyBorder="1">
      <alignment vertical="center"/>
    </xf>
    <xf numFmtId="38" fontId="0" fillId="0" borderId="59" xfId="1" applyFont="1" applyBorder="1">
      <alignment vertical="center"/>
    </xf>
    <xf numFmtId="38" fontId="1" fillId="0" borderId="118" xfId="1" applyFont="1" applyBorder="1">
      <alignment vertical="center"/>
    </xf>
    <xf numFmtId="38" fontId="1" fillId="0" borderId="39" xfId="1" applyFont="1" applyBorder="1">
      <alignment vertical="center"/>
    </xf>
    <xf numFmtId="38" fontId="1" fillId="0" borderId="120" xfId="1" applyFont="1" applyBorder="1">
      <alignment vertical="center"/>
    </xf>
    <xf numFmtId="0" fontId="9" fillId="0" borderId="91" xfId="0" applyFont="1" applyBorder="1" applyAlignment="1">
      <alignment horizontal="center" vertical="center" wrapText="1"/>
    </xf>
    <xf numFmtId="0" fontId="9" fillId="0" borderId="48" xfId="0" applyFont="1" applyBorder="1" applyAlignment="1">
      <alignment horizontal="center" vertical="center"/>
    </xf>
    <xf numFmtId="0" fontId="9" fillId="0" borderId="98" xfId="0" applyFont="1" applyBorder="1" applyAlignment="1">
      <alignment horizontal="center" vertical="center"/>
    </xf>
    <xf numFmtId="0" fontId="9" fillId="0" borderId="99" xfId="0" applyFont="1" applyBorder="1" applyAlignment="1">
      <alignment horizontal="center" vertical="center"/>
    </xf>
    <xf numFmtId="0" fontId="9" fillId="0" borderId="36" xfId="0" applyFont="1" applyBorder="1" applyAlignment="1">
      <alignment horizontal="center" vertical="center"/>
    </xf>
    <xf numFmtId="0" fontId="9" fillId="0" borderId="100" xfId="0" applyFont="1" applyBorder="1" applyAlignment="1">
      <alignment horizontal="center" vertical="center"/>
    </xf>
    <xf numFmtId="0" fontId="9" fillId="0" borderId="101" xfId="0" applyFont="1" applyFill="1" applyBorder="1" applyAlignment="1">
      <alignment horizontal="center" vertical="center"/>
    </xf>
    <xf numFmtId="0" fontId="9" fillId="0" borderId="102" xfId="0" applyFont="1" applyFill="1" applyBorder="1" applyAlignment="1">
      <alignment horizontal="center" vertical="center"/>
    </xf>
    <xf numFmtId="0" fontId="9" fillId="0" borderId="96" xfId="0" applyFont="1" applyBorder="1" applyAlignment="1">
      <alignment horizontal="center" vertical="center"/>
    </xf>
    <xf numFmtId="0" fontId="9" fillId="0" borderId="29" xfId="0" applyFont="1" applyBorder="1" applyAlignment="1">
      <alignment horizontal="center" vertical="center"/>
    </xf>
    <xf numFmtId="0" fontId="9" fillId="0" borderId="97" xfId="0" applyFont="1" applyBorder="1" applyAlignment="1">
      <alignment horizontal="center" vertical="center"/>
    </xf>
    <xf numFmtId="178" fontId="0" fillId="0" borderId="29" xfId="1" applyNumberFormat="1" applyFont="1" applyBorder="1" applyAlignment="1">
      <alignment horizontal="center" vertical="center"/>
    </xf>
    <xf numFmtId="49" fontId="0" fillId="0" borderId="29" xfId="1" applyNumberFormat="1" applyFont="1" applyBorder="1" applyAlignment="1">
      <alignment horizontal="center" vertical="center"/>
    </xf>
    <xf numFmtId="0" fontId="9" fillId="2" borderId="103"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104" xfId="0" applyFont="1" applyFill="1" applyBorder="1" applyAlignment="1">
      <alignment horizontal="center" vertical="center"/>
    </xf>
    <xf numFmtId="0" fontId="9" fillId="0" borderId="102" xfId="0" applyFont="1" applyBorder="1" applyAlignment="1">
      <alignment horizontal="center" vertical="center"/>
    </xf>
    <xf numFmtId="0" fontId="9" fillId="0" borderId="28" xfId="0" applyFont="1" applyBorder="1" applyAlignment="1">
      <alignment horizontal="center" vertical="center"/>
    </xf>
    <xf numFmtId="0" fontId="9" fillId="0" borderId="105" xfId="0" applyFont="1" applyBorder="1" applyAlignment="1">
      <alignment horizontal="center" vertical="center"/>
    </xf>
    <xf numFmtId="0" fontId="0" fillId="0" borderId="119" xfId="0" applyBorder="1" applyAlignment="1">
      <alignment horizontal="center" vertical="center"/>
    </xf>
    <xf numFmtId="0" fontId="0" fillId="0" borderId="105" xfId="0" applyBorder="1" applyAlignment="1">
      <alignment horizontal="center" vertical="center"/>
    </xf>
    <xf numFmtId="14" fontId="9" fillId="0" borderId="98" xfId="0" applyNumberFormat="1" applyFont="1" applyBorder="1" applyAlignment="1">
      <alignment horizontal="center" vertical="center"/>
    </xf>
    <xf numFmtId="14" fontId="9" fillId="0" borderId="100" xfId="0" applyNumberFormat="1" applyFont="1" applyBorder="1" applyAlignment="1">
      <alignment horizontal="center" vertical="center"/>
    </xf>
    <xf numFmtId="38" fontId="6" fillId="0" borderId="27" xfId="1" applyFont="1" applyBorder="1" applyAlignment="1">
      <alignment horizontal="center" vertical="center"/>
    </xf>
    <xf numFmtId="38" fontId="6" fillId="0" borderId="1" xfId="1" applyFont="1" applyBorder="1" applyAlignment="1">
      <alignment horizontal="center" vertical="center"/>
    </xf>
    <xf numFmtId="38" fontId="6" fillId="0" borderId="2" xfId="1" applyFont="1" applyBorder="1" applyAlignment="1">
      <alignment horizontal="center" vertical="center"/>
    </xf>
    <xf numFmtId="38" fontId="6" fillId="0" borderId="26" xfId="1" applyFont="1" applyBorder="1" applyAlignment="1">
      <alignment horizontal="center" vertical="center"/>
    </xf>
    <xf numFmtId="38" fontId="6" fillId="0" borderId="23" xfId="1" applyFont="1" applyBorder="1" applyAlignment="1">
      <alignment horizontal="center" vertical="center"/>
    </xf>
    <xf numFmtId="38" fontId="6" fillId="0" borderId="141" xfId="1" applyFont="1" applyBorder="1" applyAlignment="1">
      <alignment horizontal="center" vertical="center"/>
    </xf>
    <xf numFmtId="38" fontId="6" fillId="0" borderId="25" xfId="1" applyFont="1" applyBorder="1" applyAlignment="1">
      <alignment horizontal="center" vertical="center"/>
    </xf>
    <xf numFmtId="38" fontId="6" fillId="0" borderId="134" xfId="1" applyFont="1" applyBorder="1" applyAlignment="1">
      <alignment horizontal="center" vertical="center"/>
    </xf>
    <xf numFmtId="38" fontId="6" fillId="0" borderId="24" xfId="1" applyFont="1" applyBorder="1" applyAlignment="1">
      <alignment horizontal="center" vertical="center"/>
    </xf>
    <xf numFmtId="38" fontId="6" fillId="0" borderId="142" xfId="1" applyFont="1" applyBorder="1" applyAlignment="1">
      <alignment horizontal="center" vertical="center"/>
    </xf>
    <xf numFmtId="38" fontId="6" fillId="0" borderId="106" xfId="1" applyFont="1" applyBorder="1" applyAlignment="1">
      <alignment horizontal="center" vertical="center"/>
    </xf>
    <xf numFmtId="38" fontId="6" fillId="0" borderId="107" xfId="1" applyFont="1" applyBorder="1" applyAlignment="1">
      <alignment horizontal="center" vertical="center"/>
    </xf>
    <xf numFmtId="38" fontId="6" fillId="0" borderId="14" xfId="1" applyFont="1" applyBorder="1" applyAlignment="1">
      <alignment horizontal="center" vertical="center"/>
    </xf>
    <xf numFmtId="38" fontId="6" fillId="0" borderId="22" xfId="1" applyFont="1" applyBorder="1" applyAlignment="1">
      <alignment horizontal="center" vertical="center"/>
    </xf>
    <xf numFmtId="38" fontId="6" fillId="0" borderId="108" xfId="1" applyFont="1" applyBorder="1" applyAlignment="1">
      <alignment horizontal="center" vertical="center"/>
    </xf>
    <xf numFmtId="38" fontId="6" fillId="0" borderId="126" xfId="1" applyFont="1" applyBorder="1" applyAlignment="1">
      <alignment horizontal="center" vertical="center"/>
    </xf>
    <xf numFmtId="38" fontId="6" fillId="0" borderId="124" xfId="1" applyFont="1" applyBorder="1" applyAlignment="1">
      <alignment horizontal="center" vertical="center"/>
    </xf>
    <xf numFmtId="38" fontId="6" fillId="0" borderId="28" xfId="1" applyFont="1" applyBorder="1" applyAlignment="1">
      <alignment horizontal="center" vertical="center"/>
    </xf>
    <xf numFmtId="38" fontId="6" fillId="0" borderId="51" xfId="1" applyFont="1" applyBorder="1" applyAlignment="1">
      <alignment horizontal="center" vertical="center"/>
    </xf>
    <xf numFmtId="38" fontId="6" fillId="0" borderId="4" xfId="1" applyFont="1" applyBorder="1" applyAlignment="1">
      <alignment horizontal="center" vertical="center"/>
    </xf>
    <xf numFmtId="38" fontId="6" fillId="0" borderId="47" xfId="1" applyFont="1" applyBorder="1" applyAlignment="1">
      <alignment horizontal="center" vertical="center"/>
    </xf>
    <xf numFmtId="38" fontId="6" fillId="0" borderId="17" xfId="1" applyFont="1" applyBorder="1" applyAlignment="1">
      <alignment horizontal="center" vertical="center"/>
    </xf>
    <xf numFmtId="38" fontId="6" fillId="0" borderId="135" xfId="1" applyFont="1" applyBorder="1" applyAlignment="1">
      <alignment horizontal="center" vertical="center"/>
    </xf>
    <xf numFmtId="38" fontId="6" fillId="0" borderId="127" xfId="1" applyFont="1" applyBorder="1" applyAlignment="1">
      <alignment horizontal="center" vertical="center"/>
    </xf>
    <xf numFmtId="38" fontId="6" fillId="0" borderId="109" xfId="1" applyFont="1" applyBorder="1" applyAlignment="1">
      <alignment horizontal="center" vertical="center"/>
    </xf>
    <xf numFmtId="38" fontId="6" fillId="0" borderId="143" xfId="1" applyFont="1" applyBorder="1" applyAlignment="1">
      <alignment horizontal="center" vertical="center"/>
    </xf>
    <xf numFmtId="38" fontId="6" fillId="0" borderId="144" xfId="1" applyFont="1" applyBorder="1" applyAlignment="1">
      <alignment horizontal="center" vertical="center"/>
    </xf>
    <xf numFmtId="38" fontId="6" fillId="0" borderId="31" xfId="1" applyFont="1" applyBorder="1" applyAlignment="1">
      <alignment horizontal="center" vertical="center"/>
    </xf>
    <xf numFmtId="0" fontId="12" fillId="5" borderId="110" xfId="0" applyFont="1" applyFill="1" applyBorder="1" applyAlignment="1">
      <alignment horizontal="center" vertical="center" wrapText="1"/>
    </xf>
    <xf numFmtId="0" fontId="12" fillId="5" borderId="111" xfId="0" applyFont="1" applyFill="1" applyBorder="1" applyAlignment="1">
      <alignment horizontal="center" vertical="center"/>
    </xf>
    <xf numFmtId="0" fontId="12" fillId="5" borderId="112" xfId="0" applyFont="1" applyFill="1" applyBorder="1" applyAlignment="1">
      <alignment horizontal="center" vertical="center"/>
    </xf>
    <xf numFmtId="0" fontId="12" fillId="5" borderId="113" xfId="0" applyFont="1" applyFill="1" applyBorder="1" applyAlignment="1">
      <alignment horizontal="center" vertical="center"/>
    </xf>
    <xf numFmtId="0" fontId="12" fillId="5" borderId="0" xfId="0" applyFont="1" applyFill="1" applyBorder="1" applyAlignment="1">
      <alignment horizontal="center" vertical="center"/>
    </xf>
    <xf numFmtId="0" fontId="12" fillId="5" borderId="114" xfId="0" applyFont="1" applyFill="1" applyBorder="1" applyAlignment="1">
      <alignment horizontal="center" vertical="center"/>
    </xf>
    <xf numFmtId="0" fontId="12" fillId="5" borderId="115" xfId="0" applyFont="1" applyFill="1" applyBorder="1" applyAlignment="1">
      <alignment horizontal="center" vertical="center"/>
    </xf>
    <xf numFmtId="0" fontId="12" fillId="5" borderId="116" xfId="0" applyFont="1" applyFill="1" applyBorder="1" applyAlignment="1">
      <alignment horizontal="center" vertical="center"/>
    </xf>
    <xf numFmtId="0" fontId="12" fillId="5" borderId="117" xfId="0" applyFont="1" applyFill="1" applyBorder="1" applyAlignment="1">
      <alignment horizontal="center" vertical="center"/>
    </xf>
    <xf numFmtId="49" fontId="1" fillId="0" borderId="11" xfId="1" applyNumberFormat="1" applyFont="1" applyBorder="1" applyAlignment="1">
      <alignment horizontal="center" vertical="center"/>
    </xf>
    <xf numFmtId="49" fontId="1" fillId="0" borderId="23" xfId="1" applyNumberFormat="1" applyFont="1" applyBorder="1" applyAlignment="1">
      <alignment horizontal="center" vertical="center"/>
    </xf>
    <xf numFmtId="49" fontId="1" fillId="0" borderId="28" xfId="1"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76200</xdr:colOff>
      <xdr:row>49</xdr:row>
      <xdr:rowOff>57150</xdr:rowOff>
    </xdr:from>
    <xdr:to>
      <xdr:col>8</xdr:col>
      <xdr:colOff>695325</xdr:colOff>
      <xdr:row>52</xdr:row>
      <xdr:rowOff>152400</xdr:rowOff>
    </xdr:to>
    <xdr:pic>
      <xdr:nvPicPr>
        <xdr:cNvPr id="1035"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1225" y="9277350"/>
          <a:ext cx="6191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63"/>
  <sheetViews>
    <sheetView showGridLines="0" showRuler="0" zoomScaleNormal="100" workbookViewId="0">
      <selection activeCell="E34" sqref="E34"/>
    </sheetView>
  </sheetViews>
  <sheetFormatPr defaultRowHeight="13.5"/>
  <cols>
    <col min="1" max="1" width="2.875" customWidth="1"/>
    <col min="2" max="2" width="13.625" customWidth="1"/>
    <col min="4" max="4" width="10.125" customWidth="1"/>
    <col min="5" max="5" width="13.125" bestFit="1" customWidth="1"/>
    <col min="6" max="8" width="9.625" bestFit="1" customWidth="1"/>
    <col min="9" max="9" width="10.25" customWidth="1"/>
    <col min="10" max="10" width="5.625" customWidth="1"/>
  </cols>
  <sheetData>
    <row r="1" spans="1:9" ht="14.25">
      <c r="I1" s="102"/>
    </row>
    <row r="2" spans="1:9" ht="17.25">
      <c r="A2" s="101" t="s">
        <v>52</v>
      </c>
    </row>
    <row r="3" spans="1:9" ht="14.25">
      <c r="B3" s="97"/>
    </row>
    <row r="4" spans="1:9" ht="14.25">
      <c r="A4" s="97" t="s">
        <v>53</v>
      </c>
    </row>
    <row r="5" spans="1:9" ht="17.100000000000001" customHeight="1">
      <c r="B5" s="1"/>
    </row>
    <row r="6" spans="1:9" ht="17.100000000000001" customHeight="1">
      <c r="A6" s="1"/>
      <c r="B6" s="7" t="s">
        <v>1</v>
      </c>
      <c r="C6" s="1" t="s">
        <v>10</v>
      </c>
      <c r="D6" s="4" t="s">
        <v>8</v>
      </c>
    </row>
    <row r="7" spans="1:9" ht="8.25" customHeight="1">
      <c r="A7" s="1"/>
      <c r="B7" s="7"/>
      <c r="C7" s="1"/>
      <c r="D7" s="4"/>
    </row>
    <row r="8" spans="1:9" ht="17.100000000000001" customHeight="1">
      <c r="B8" s="7" t="s">
        <v>7</v>
      </c>
      <c r="C8" s="1" t="s">
        <v>10</v>
      </c>
      <c r="D8" s="4" t="s">
        <v>9</v>
      </c>
    </row>
    <row r="9" spans="1:9" ht="8.25" customHeight="1">
      <c r="B9" s="7"/>
      <c r="C9" s="1"/>
      <c r="D9" s="4"/>
    </row>
    <row r="10" spans="1:9" ht="17.100000000000001" customHeight="1">
      <c r="B10" s="7" t="s">
        <v>3</v>
      </c>
      <c r="C10" s="1" t="s">
        <v>10</v>
      </c>
      <c r="D10" s="4" t="s">
        <v>42</v>
      </c>
    </row>
    <row r="11" spans="1:9" ht="17.100000000000001" customHeight="1">
      <c r="B11" s="7"/>
      <c r="C11" s="1"/>
      <c r="D11" s="4" t="s">
        <v>44</v>
      </c>
    </row>
    <row r="12" spans="1:9" ht="8.25" customHeight="1">
      <c r="B12" s="7"/>
      <c r="C12" s="1"/>
      <c r="D12" s="4"/>
    </row>
    <row r="13" spans="1:9" ht="17.100000000000001" customHeight="1">
      <c r="B13" s="7" t="s">
        <v>2</v>
      </c>
      <c r="C13" s="1" t="s">
        <v>10</v>
      </c>
      <c r="D13" s="10" t="s">
        <v>46</v>
      </c>
    </row>
    <row r="14" spans="1:9" ht="8.25" customHeight="1">
      <c r="B14" s="7"/>
      <c r="C14" s="1"/>
      <c r="D14" s="10"/>
    </row>
    <row r="15" spans="1:9" ht="17.100000000000001" customHeight="1">
      <c r="B15" s="7" t="s">
        <v>40</v>
      </c>
      <c r="C15" s="1" t="s">
        <v>10</v>
      </c>
      <c r="D15" s="5" t="s">
        <v>31</v>
      </c>
      <c r="F15" s="94"/>
      <c r="G15" s="13"/>
      <c r="H15" s="13"/>
    </row>
    <row r="16" spans="1:9" ht="8.25" customHeight="1">
      <c r="B16" s="7"/>
      <c r="C16" s="1"/>
      <c r="D16" s="5"/>
      <c r="F16" s="94"/>
      <c r="G16" s="13"/>
      <c r="H16" s="13"/>
    </row>
    <row r="17" spans="1:10" ht="17.100000000000001" customHeight="1">
      <c r="B17" s="7" t="s">
        <v>41</v>
      </c>
      <c r="C17" s="1" t="s">
        <v>10</v>
      </c>
      <c r="D17" s="5" t="s">
        <v>45</v>
      </c>
    </row>
    <row r="18" spans="1:10" ht="8.25" customHeight="1">
      <c r="B18" s="7"/>
      <c r="C18" s="1"/>
      <c r="D18" s="5"/>
    </row>
    <row r="19" spans="1:10" ht="17.100000000000001" customHeight="1">
      <c r="B19" s="7" t="s">
        <v>69</v>
      </c>
      <c r="C19" s="1" t="s">
        <v>10</v>
      </c>
      <c r="D19" s="7" t="s">
        <v>67</v>
      </c>
    </row>
    <row r="20" spans="1:10" ht="17.100000000000001" customHeight="1">
      <c r="B20" s="7"/>
      <c r="D20" s="5" t="s">
        <v>70</v>
      </c>
    </row>
    <row r="21" spans="1:10" ht="17.100000000000001" customHeight="1">
      <c r="B21" s="7"/>
      <c r="D21" s="5" t="s">
        <v>72</v>
      </c>
    </row>
    <row r="22" spans="1:10" ht="17.100000000000001" customHeight="1">
      <c r="D22" s="5" t="s">
        <v>71</v>
      </c>
    </row>
    <row r="23" spans="1:10" ht="6.75" customHeight="1">
      <c r="D23" s="5"/>
    </row>
    <row r="24" spans="1:10" ht="17.100000000000001" customHeight="1">
      <c r="A24" s="1"/>
      <c r="D24" s="5" t="s">
        <v>65</v>
      </c>
    </row>
    <row r="25" spans="1:10" ht="17.100000000000001" customHeight="1">
      <c r="D25" s="5" t="s">
        <v>64</v>
      </c>
    </row>
    <row r="26" spans="1:10">
      <c r="D26" s="5"/>
    </row>
    <row r="27" spans="1:10" ht="17.100000000000001" customHeight="1">
      <c r="B27" s="7" t="s">
        <v>43</v>
      </c>
      <c r="C27" s="1" t="s">
        <v>10</v>
      </c>
      <c r="D27" s="5" t="s">
        <v>66</v>
      </c>
    </row>
    <row r="28" spans="1:10" ht="17.100000000000001" customHeight="1">
      <c r="B28" s="7"/>
      <c r="D28" s="5" t="s">
        <v>50</v>
      </c>
    </row>
    <row r="29" spans="1:10" ht="17.100000000000001" customHeight="1"/>
    <row r="30" spans="1:10" ht="17.100000000000001" customHeight="1">
      <c r="B30" t="s">
        <v>63</v>
      </c>
      <c r="C30" s="1" t="s">
        <v>10</v>
      </c>
      <c r="D30" s="5" t="s">
        <v>97</v>
      </c>
    </row>
    <row r="31" spans="1:10" ht="17.100000000000001" customHeight="1">
      <c r="C31" s="1"/>
      <c r="D31" s="5" t="s">
        <v>68</v>
      </c>
    </row>
    <row r="32" spans="1:10" ht="17.100000000000001" customHeight="1">
      <c r="D32" s="5" t="s">
        <v>98</v>
      </c>
      <c r="J32" s="8"/>
    </row>
    <row r="33" spans="2:10" ht="17.100000000000001" customHeight="1">
      <c r="D33" s="5" t="s">
        <v>80</v>
      </c>
      <c r="J33" s="8"/>
    </row>
    <row r="34" spans="2:10" ht="17.100000000000001" customHeight="1">
      <c r="D34" s="5"/>
      <c r="J34" s="8"/>
    </row>
    <row r="35" spans="2:10" ht="17.100000000000001" customHeight="1">
      <c r="J35" s="8"/>
    </row>
    <row r="36" spans="2:10" ht="17.100000000000001" customHeight="1">
      <c r="B36" s="91" t="s">
        <v>17</v>
      </c>
      <c r="C36" s="92" t="s">
        <v>16</v>
      </c>
      <c r="D36" s="92" t="s">
        <v>15</v>
      </c>
      <c r="E36" s="93" t="s">
        <v>18</v>
      </c>
      <c r="F36" s="92" t="s">
        <v>48</v>
      </c>
      <c r="G36" s="92" t="s">
        <v>33</v>
      </c>
      <c r="H36" s="8"/>
      <c r="I36" s="8"/>
      <c r="J36" s="8"/>
    </row>
    <row r="37" spans="2:10" ht="16.5" customHeight="1">
      <c r="B37" s="35">
        <v>7010</v>
      </c>
      <c r="C37" s="90" t="s">
        <v>12</v>
      </c>
      <c r="D37" s="89" t="s">
        <v>62</v>
      </c>
      <c r="E37" s="264">
        <v>40560</v>
      </c>
      <c r="F37" s="317">
        <v>6300</v>
      </c>
      <c r="G37" s="318" t="s">
        <v>47</v>
      </c>
      <c r="H37" s="244" t="s">
        <v>112</v>
      </c>
    </row>
    <row r="38" spans="2:10" ht="17.100000000000001" customHeight="1">
      <c r="B38" s="17">
        <v>7020</v>
      </c>
      <c r="C38" s="22" t="s">
        <v>12</v>
      </c>
      <c r="D38" s="89" t="s">
        <v>6</v>
      </c>
      <c r="E38" s="283">
        <v>109900</v>
      </c>
      <c r="F38" s="317"/>
      <c r="G38" s="318"/>
      <c r="H38" s="244"/>
    </row>
    <row r="39" spans="2:10" ht="17.100000000000001" customHeight="1">
      <c r="B39" s="17">
        <v>7026</v>
      </c>
      <c r="C39" s="22" t="s">
        <v>12</v>
      </c>
      <c r="D39" s="22" t="s">
        <v>4</v>
      </c>
      <c r="E39" s="283">
        <v>82690</v>
      </c>
      <c r="F39" s="317"/>
      <c r="G39" s="318"/>
      <c r="H39" s="244"/>
    </row>
    <row r="40" spans="2:10" ht="17.100000000000001" customHeight="1">
      <c r="B40" s="17" t="s">
        <v>11</v>
      </c>
      <c r="C40" s="22" t="s">
        <v>12</v>
      </c>
      <c r="D40" s="276" t="s">
        <v>6</v>
      </c>
      <c r="E40" s="303">
        <v>40920</v>
      </c>
      <c r="F40" s="317"/>
      <c r="G40" s="318"/>
      <c r="H40" s="244"/>
    </row>
    <row r="41" spans="2:10" ht="16.5" customHeight="1">
      <c r="B41" s="88" t="s">
        <v>38</v>
      </c>
      <c r="C41" s="89" t="s">
        <v>12</v>
      </c>
      <c r="D41" s="89" t="s">
        <v>6</v>
      </c>
      <c r="E41" s="304">
        <v>72390</v>
      </c>
      <c r="F41" s="317"/>
      <c r="G41" s="318"/>
      <c r="H41" s="244"/>
    </row>
    <row r="42" spans="2:10" ht="16.5" customHeight="1">
      <c r="B42" s="35" t="s">
        <v>39</v>
      </c>
      <c r="C42" s="90" t="s">
        <v>12</v>
      </c>
      <c r="D42" s="89" t="s">
        <v>6</v>
      </c>
      <c r="E42" s="281">
        <v>47440</v>
      </c>
      <c r="F42" s="317"/>
      <c r="G42" s="318"/>
      <c r="H42" s="244"/>
    </row>
    <row r="43" spans="2:10" ht="16.5" customHeight="1">
      <c r="B43" s="35" t="s">
        <v>95</v>
      </c>
      <c r="C43" s="90" t="s">
        <v>12</v>
      </c>
      <c r="D43" s="89" t="s">
        <v>6</v>
      </c>
      <c r="E43" s="293">
        <v>56300</v>
      </c>
      <c r="F43" s="317"/>
      <c r="G43" s="318"/>
      <c r="H43" s="244"/>
    </row>
    <row r="44" spans="2:10" ht="16.5" customHeight="1">
      <c r="B44" s="35" t="s">
        <v>55</v>
      </c>
      <c r="C44" s="90" t="s">
        <v>12</v>
      </c>
      <c r="D44" s="89" t="s">
        <v>6</v>
      </c>
      <c r="E44" s="281">
        <v>51800</v>
      </c>
      <c r="F44" s="317"/>
      <c r="G44" s="318"/>
      <c r="H44" s="244"/>
    </row>
    <row r="45" spans="2:10">
      <c r="B45" s="35" t="s">
        <v>73</v>
      </c>
      <c r="C45" s="90" t="s">
        <v>12</v>
      </c>
      <c r="D45" s="89" t="s">
        <v>75</v>
      </c>
      <c r="E45" s="264">
        <v>46880</v>
      </c>
      <c r="F45" s="317"/>
      <c r="G45" s="318"/>
      <c r="H45" s="244" t="s">
        <v>112</v>
      </c>
      <c r="I45" s="197"/>
    </row>
    <row r="46" spans="2:10">
      <c r="B46" s="262" t="s">
        <v>79</v>
      </c>
      <c r="C46" s="263" t="s">
        <v>12</v>
      </c>
      <c r="D46" s="89" t="s">
        <v>62</v>
      </c>
      <c r="E46" s="264">
        <v>63640</v>
      </c>
      <c r="F46" s="317"/>
      <c r="G46" s="318"/>
      <c r="H46" s="244" t="s">
        <v>112</v>
      </c>
    </row>
    <row r="47" spans="2:10">
      <c r="C47" s="98"/>
      <c r="D47" s="98"/>
      <c r="E47" s="98"/>
      <c r="F47" s="9"/>
      <c r="G47" s="99"/>
      <c r="H47" s="100"/>
    </row>
    <row r="48" spans="2:10">
      <c r="C48" s="98"/>
      <c r="D48" s="98"/>
      <c r="E48" s="98"/>
      <c r="F48" s="9"/>
      <c r="G48" s="99"/>
      <c r="H48" s="100"/>
    </row>
    <row r="49" spans="3:10" ht="14.25" thickBot="1">
      <c r="C49" s="297" t="s">
        <v>101</v>
      </c>
      <c r="D49" s="294" t="s">
        <v>81</v>
      </c>
      <c r="E49" s="319" t="s">
        <v>82</v>
      </c>
      <c r="F49" s="320"/>
      <c r="G49" s="321"/>
      <c r="H49" s="266" t="s">
        <v>83</v>
      </c>
      <c r="I49" s="278" t="s">
        <v>93</v>
      </c>
      <c r="J49" s="268"/>
    </row>
    <row r="50" spans="3:10" ht="14.25" thickTop="1">
      <c r="C50" s="299" t="s">
        <v>106</v>
      </c>
      <c r="D50" s="295">
        <v>41621</v>
      </c>
      <c r="E50" s="322" t="s">
        <v>84</v>
      </c>
      <c r="F50" s="323"/>
      <c r="G50" s="324"/>
      <c r="H50" s="267" t="s">
        <v>85</v>
      </c>
      <c r="I50" s="279"/>
      <c r="J50" s="268"/>
    </row>
    <row r="51" spans="3:10">
      <c r="C51" s="298" t="s">
        <v>107</v>
      </c>
      <c r="D51" s="296">
        <v>41802</v>
      </c>
      <c r="E51" s="314" t="s">
        <v>86</v>
      </c>
      <c r="F51" s="315"/>
      <c r="G51" s="316"/>
      <c r="H51" s="267" t="s">
        <v>85</v>
      </c>
      <c r="I51" s="279"/>
      <c r="J51" s="268"/>
    </row>
    <row r="52" spans="3:10">
      <c r="C52" s="298" t="s">
        <v>104</v>
      </c>
      <c r="D52" s="296">
        <v>41953</v>
      </c>
      <c r="E52" s="314" t="s">
        <v>87</v>
      </c>
      <c r="F52" s="315"/>
      <c r="G52" s="316"/>
      <c r="H52" s="267" t="s">
        <v>85</v>
      </c>
      <c r="I52" s="279"/>
      <c r="J52" s="268"/>
    </row>
    <row r="53" spans="3:10">
      <c r="C53" s="325" t="s">
        <v>105</v>
      </c>
      <c r="D53" s="327">
        <v>42810</v>
      </c>
      <c r="E53" s="306" t="s">
        <v>90</v>
      </c>
      <c r="F53" s="307"/>
      <c r="G53" s="308"/>
      <c r="H53" s="312" t="s">
        <v>85</v>
      </c>
      <c r="I53" s="280"/>
      <c r="J53" s="268"/>
    </row>
    <row r="54" spans="3:10">
      <c r="C54" s="326"/>
      <c r="D54" s="328"/>
      <c r="E54" s="309"/>
      <c r="F54" s="310"/>
      <c r="G54" s="311"/>
      <c r="H54" s="313"/>
      <c r="I54" s="268"/>
      <c r="J54" s="268"/>
    </row>
    <row r="55" spans="3:10">
      <c r="C55" s="325" t="s">
        <v>103</v>
      </c>
      <c r="D55" s="327">
        <v>42979</v>
      </c>
      <c r="E55" s="306" t="s">
        <v>92</v>
      </c>
      <c r="F55" s="307"/>
      <c r="G55" s="308"/>
      <c r="H55" s="312" t="s">
        <v>85</v>
      </c>
    </row>
    <row r="56" spans="3:10">
      <c r="C56" s="326"/>
      <c r="D56" s="328"/>
      <c r="E56" s="309"/>
      <c r="F56" s="310"/>
      <c r="G56" s="311"/>
      <c r="H56" s="313"/>
    </row>
    <row r="57" spans="3:10">
      <c r="C57" s="325" t="s">
        <v>108</v>
      </c>
      <c r="D57" s="327">
        <v>43497</v>
      </c>
      <c r="E57" s="306" t="s">
        <v>94</v>
      </c>
      <c r="F57" s="307"/>
      <c r="G57" s="308"/>
      <c r="H57" s="312" t="s">
        <v>85</v>
      </c>
    </row>
    <row r="58" spans="3:10">
      <c r="C58" s="326"/>
      <c r="D58" s="328"/>
      <c r="E58" s="309"/>
      <c r="F58" s="310"/>
      <c r="G58" s="311"/>
      <c r="H58" s="313"/>
    </row>
    <row r="59" spans="3:10">
      <c r="C59" s="298" t="s">
        <v>102</v>
      </c>
      <c r="D59" s="296">
        <v>44482</v>
      </c>
      <c r="E59" s="314" t="s">
        <v>99</v>
      </c>
      <c r="F59" s="315"/>
      <c r="G59" s="316"/>
      <c r="H59" s="267" t="s">
        <v>85</v>
      </c>
    </row>
    <row r="60" spans="3:10">
      <c r="C60" s="325" t="s">
        <v>109</v>
      </c>
      <c r="D60" s="327">
        <v>44531</v>
      </c>
      <c r="E60" s="306" t="s">
        <v>100</v>
      </c>
      <c r="F60" s="307"/>
      <c r="G60" s="308"/>
      <c r="H60" s="312" t="s">
        <v>85</v>
      </c>
    </row>
    <row r="61" spans="3:10">
      <c r="C61" s="326"/>
      <c r="D61" s="328"/>
      <c r="E61" s="309"/>
      <c r="F61" s="310"/>
      <c r="G61" s="311"/>
      <c r="H61" s="313"/>
    </row>
    <row r="62" spans="3:10">
      <c r="C62" s="325" t="s">
        <v>110</v>
      </c>
      <c r="D62" s="327">
        <v>44713</v>
      </c>
      <c r="E62" s="306" t="s">
        <v>111</v>
      </c>
      <c r="F62" s="307"/>
      <c r="G62" s="308"/>
      <c r="H62" s="312" t="s">
        <v>85</v>
      </c>
    </row>
    <row r="63" spans="3:10">
      <c r="C63" s="326"/>
      <c r="D63" s="328"/>
      <c r="E63" s="309"/>
      <c r="F63" s="310"/>
      <c r="G63" s="311"/>
      <c r="H63" s="313"/>
    </row>
  </sheetData>
  <mergeCells count="27">
    <mergeCell ref="C62:C63"/>
    <mergeCell ref="D62:D63"/>
    <mergeCell ref="E62:G63"/>
    <mergeCell ref="H62:H63"/>
    <mergeCell ref="D60:D61"/>
    <mergeCell ref="E60:G61"/>
    <mergeCell ref="H60:H61"/>
    <mergeCell ref="C53:C54"/>
    <mergeCell ref="C55:C56"/>
    <mergeCell ref="C57:C58"/>
    <mergeCell ref="C60:C61"/>
    <mergeCell ref="D57:D58"/>
    <mergeCell ref="D53:D54"/>
    <mergeCell ref="D55:D56"/>
    <mergeCell ref="E57:G58"/>
    <mergeCell ref="H57:H58"/>
    <mergeCell ref="H55:H56"/>
    <mergeCell ref="E59:G59"/>
    <mergeCell ref="F37:F46"/>
    <mergeCell ref="G37:G46"/>
    <mergeCell ref="E53:G54"/>
    <mergeCell ref="H53:H54"/>
    <mergeCell ref="E49:G49"/>
    <mergeCell ref="E50:G50"/>
    <mergeCell ref="E51:G51"/>
    <mergeCell ref="E52:G52"/>
    <mergeCell ref="E55:G56"/>
  </mergeCells>
  <phoneticPr fontId="2"/>
  <pageMargins left="0.75" right="0.75" top="1" bottom="1" header="0.51200000000000001" footer="0.51200000000000001"/>
  <pageSetup paperSize="9" scale="9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pageSetUpPr fitToPage="1"/>
  </sheetPr>
  <dimension ref="A1:K305"/>
  <sheetViews>
    <sheetView showGridLines="0" showRowColHeaders="0" showRuler="0" view="pageLayout" zoomScaleNormal="100" workbookViewId="0">
      <selection activeCell="F2" sqref="F2"/>
    </sheetView>
  </sheetViews>
  <sheetFormatPr defaultRowHeight="13.5"/>
  <cols>
    <col min="1" max="1" width="12.5" customWidth="1"/>
    <col min="2" max="2" width="8" bestFit="1" customWidth="1"/>
    <col min="3" max="3" width="11.125" style="1" bestFit="1" customWidth="1"/>
    <col min="4" max="4" width="14.25" bestFit="1" customWidth="1"/>
    <col min="5" max="5" width="7.625" bestFit="1" customWidth="1"/>
    <col min="6" max="6" width="10" style="1" customWidth="1"/>
    <col min="7" max="7" width="0.125" style="1" customWidth="1"/>
    <col min="8" max="8" width="17.875" customWidth="1"/>
    <col min="9" max="9" width="9.375" customWidth="1"/>
    <col min="10" max="10" width="4.5" customWidth="1"/>
    <col min="11" max="11" width="2.875" customWidth="1"/>
  </cols>
  <sheetData>
    <row r="1" spans="1:11" ht="15" customHeight="1" thickBot="1">
      <c r="A1" s="112" t="s">
        <v>1</v>
      </c>
      <c r="B1" s="34" t="s">
        <v>35</v>
      </c>
      <c r="C1" s="113" t="str">
        <f>"融着費(@" &amp; 計算基礎!$J$2&amp;")"</f>
        <v>融着費(@6300)</v>
      </c>
      <c r="D1" s="112" t="s">
        <v>0</v>
      </c>
      <c r="E1" s="34" t="s">
        <v>3</v>
      </c>
      <c r="F1" s="114" t="s">
        <v>2</v>
      </c>
      <c r="G1" s="115" t="s">
        <v>36</v>
      </c>
      <c r="H1" s="116" t="s">
        <v>49</v>
      </c>
    </row>
    <row r="2" spans="1:11" ht="15" customHeight="1" thickTop="1">
      <c r="A2" s="50"/>
      <c r="B2" s="50"/>
      <c r="C2" s="50"/>
      <c r="D2" s="51" t="s">
        <v>19</v>
      </c>
      <c r="E2" s="58">
        <v>19</v>
      </c>
      <c r="F2" s="86">
        <f>(計算基礎!$G$10*計算基礎!$H$4/E2)*B$4</f>
        <v>23830.947368421053</v>
      </c>
      <c r="G2" s="39">
        <f t="shared" ref="G2:G7" si="0">F2+$C$4</f>
        <v>49030.947368421053</v>
      </c>
      <c r="H2" s="60">
        <f t="shared" ref="H2:H7" si="1">ROUNDUP(G2,-2)</f>
        <v>49100</v>
      </c>
      <c r="I2" s="38"/>
      <c r="J2" s="1"/>
      <c r="K2" s="1"/>
    </row>
    <row r="3" spans="1:11" ht="15" customHeight="1">
      <c r="A3" s="46"/>
      <c r="B3" s="46"/>
      <c r="C3" s="46"/>
      <c r="D3" s="47" t="s">
        <v>20</v>
      </c>
      <c r="E3" s="55">
        <v>14</v>
      </c>
      <c r="F3" s="82">
        <f>(計算基礎!$G$10*計算基礎!$H$4/E3)*B$4</f>
        <v>32342</v>
      </c>
      <c r="G3" s="3">
        <f t="shared" si="0"/>
        <v>57542</v>
      </c>
      <c r="H3" s="40">
        <f t="shared" si="1"/>
        <v>57600</v>
      </c>
      <c r="I3" s="38"/>
      <c r="J3" s="1"/>
      <c r="K3" s="1"/>
    </row>
    <row r="4" spans="1:11" ht="15" customHeight="1">
      <c r="A4" s="46">
        <v>1550</v>
      </c>
      <c r="B4" s="46">
        <v>4</v>
      </c>
      <c r="C4" s="46">
        <f>計算基礎!$J$2*B4</f>
        <v>25200</v>
      </c>
      <c r="D4" s="47" t="s">
        <v>21</v>
      </c>
      <c r="E4" s="55">
        <v>11</v>
      </c>
      <c r="F4" s="82">
        <f>(計算基礎!$G$10*計算基礎!$H$4/E4)*B$4</f>
        <v>41162.545454545456</v>
      </c>
      <c r="G4" s="3">
        <f t="shared" si="0"/>
        <v>66362.545454545456</v>
      </c>
      <c r="H4" s="40">
        <f t="shared" si="1"/>
        <v>66400</v>
      </c>
      <c r="I4" s="38"/>
      <c r="J4" s="1"/>
      <c r="K4" s="1"/>
    </row>
    <row r="5" spans="1:11" ht="15" customHeight="1">
      <c r="A5" s="46"/>
      <c r="B5" s="46"/>
      <c r="C5" s="46"/>
      <c r="D5" s="47" t="s">
        <v>22</v>
      </c>
      <c r="E5" s="55">
        <v>9</v>
      </c>
      <c r="F5" s="82">
        <f>(計算基礎!$G$10*計算基礎!$H$4/E5)*B$4</f>
        <v>50309.777777777781</v>
      </c>
      <c r="G5" s="3">
        <f t="shared" si="0"/>
        <v>75509.777777777781</v>
      </c>
      <c r="H5" s="40">
        <f t="shared" si="1"/>
        <v>75600</v>
      </c>
      <c r="I5" s="38"/>
      <c r="J5" s="1"/>
      <c r="K5" s="1"/>
    </row>
    <row r="6" spans="1:11" ht="15" customHeight="1">
      <c r="A6" s="46"/>
      <c r="B6" s="269"/>
      <c r="C6" s="46"/>
      <c r="D6" s="47" t="s">
        <v>23</v>
      </c>
      <c r="E6" s="55">
        <v>7</v>
      </c>
      <c r="F6" s="82">
        <f>(計算基礎!$G$10*計算基礎!$H$4/E6)*B$4</f>
        <v>64684</v>
      </c>
      <c r="G6" s="2">
        <f t="shared" si="0"/>
        <v>89884</v>
      </c>
      <c r="H6" s="40">
        <f t="shared" si="1"/>
        <v>89900</v>
      </c>
      <c r="I6" s="38"/>
      <c r="J6" s="1"/>
      <c r="K6" s="1"/>
    </row>
    <row r="7" spans="1:11" ht="15" customHeight="1" thickBot="1">
      <c r="A7" s="48"/>
      <c r="B7" s="48"/>
      <c r="C7" s="48"/>
      <c r="D7" s="49" t="s">
        <v>24</v>
      </c>
      <c r="E7" s="56">
        <v>6</v>
      </c>
      <c r="F7" s="56">
        <f>(計算基礎!$G$10*計算基礎!$H$4/E7)*B$4</f>
        <v>75464.666666666672</v>
      </c>
      <c r="G7" s="2">
        <f t="shared" si="0"/>
        <v>100664.66666666667</v>
      </c>
      <c r="H7" s="41">
        <f t="shared" si="1"/>
        <v>100700</v>
      </c>
      <c r="I7" s="38"/>
      <c r="J7" s="1"/>
      <c r="K7" s="1"/>
    </row>
    <row r="8" spans="1:11" ht="15" customHeight="1" thickTop="1">
      <c r="A8" s="46"/>
      <c r="B8" s="50"/>
      <c r="C8" s="46"/>
      <c r="D8" s="47" t="s">
        <v>19</v>
      </c>
      <c r="E8" s="55">
        <v>19</v>
      </c>
      <c r="F8" s="81">
        <f>(計算基礎!$G$10*計算基礎!$H$4/E8)*B$10</f>
        <v>23830.947368421053</v>
      </c>
      <c r="G8" s="3">
        <f t="shared" ref="G8:G13" si="2">F8+$C$10</f>
        <v>49030.947368421053</v>
      </c>
      <c r="H8" s="40">
        <f t="shared" ref="H8:H13" si="3">H2+100</f>
        <v>49200</v>
      </c>
      <c r="I8" s="38"/>
    </row>
    <row r="9" spans="1:11" ht="15" customHeight="1">
      <c r="A9" s="46"/>
      <c r="B9" s="46"/>
      <c r="C9" s="46"/>
      <c r="D9" s="47" t="s">
        <v>20</v>
      </c>
      <c r="E9" s="55">
        <v>14</v>
      </c>
      <c r="F9" s="82">
        <f>(計算基礎!$G$10*計算基礎!$H$4/E9)*B$10</f>
        <v>32342</v>
      </c>
      <c r="G9" s="3">
        <f t="shared" si="2"/>
        <v>57542</v>
      </c>
      <c r="H9" s="40">
        <f t="shared" si="3"/>
        <v>57700</v>
      </c>
      <c r="I9" s="38"/>
    </row>
    <row r="10" spans="1:11" ht="15" customHeight="1">
      <c r="A10" s="46">
        <v>1600</v>
      </c>
      <c r="B10" s="46">
        <v>4</v>
      </c>
      <c r="C10" s="46">
        <f>計算基礎!$J$2*B10</f>
        <v>25200</v>
      </c>
      <c r="D10" s="47" t="s">
        <v>21</v>
      </c>
      <c r="E10" s="55">
        <v>11</v>
      </c>
      <c r="F10" s="82">
        <f>(計算基礎!$G$10*計算基礎!$H$4/E10)*B$10</f>
        <v>41162.545454545456</v>
      </c>
      <c r="G10" s="3">
        <f t="shared" si="2"/>
        <v>66362.545454545456</v>
      </c>
      <c r="H10" s="40">
        <f t="shared" si="3"/>
        <v>66500</v>
      </c>
      <c r="I10" s="38"/>
    </row>
    <row r="11" spans="1:11" ht="15" customHeight="1">
      <c r="A11" s="46"/>
      <c r="B11" s="46"/>
      <c r="C11" s="46"/>
      <c r="D11" s="47" t="s">
        <v>22</v>
      </c>
      <c r="E11" s="55">
        <v>9</v>
      </c>
      <c r="F11" s="82">
        <f>(計算基礎!$G$10*計算基礎!$H$4/E11)*B$10</f>
        <v>50309.777777777781</v>
      </c>
      <c r="G11" s="3">
        <f t="shared" si="2"/>
        <v>75509.777777777781</v>
      </c>
      <c r="H11" s="40">
        <f t="shared" si="3"/>
        <v>75700</v>
      </c>
      <c r="I11" s="38"/>
    </row>
    <row r="12" spans="1:11" ht="15" customHeight="1">
      <c r="A12" s="46"/>
      <c r="B12" s="269"/>
      <c r="C12" s="46"/>
      <c r="D12" s="47" t="s">
        <v>23</v>
      </c>
      <c r="E12" s="55">
        <v>7</v>
      </c>
      <c r="F12" s="82">
        <f>(計算基礎!$G$10*計算基礎!$H$4/E12)*B$10</f>
        <v>64684</v>
      </c>
      <c r="G12" s="2">
        <f t="shared" si="2"/>
        <v>89884</v>
      </c>
      <c r="H12" s="40">
        <f t="shared" si="3"/>
        <v>90000</v>
      </c>
      <c r="I12" s="38"/>
    </row>
    <row r="13" spans="1:11" ht="15" customHeight="1" thickBot="1">
      <c r="A13" s="48"/>
      <c r="B13" s="48"/>
      <c r="C13" s="48"/>
      <c r="D13" s="49" t="s">
        <v>24</v>
      </c>
      <c r="E13" s="56">
        <v>6</v>
      </c>
      <c r="F13" s="87">
        <f>(計算基礎!$G$10*計算基礎!$H$4/E13)*B$10</f>
        <v>75464.666666666672</v>
      </c>
      <c r="G13" s="108">
        <f t="shared" si="2"/>
        <v>100664.66666666667</v>
      </c>
      <c r="H13" s="41">
        <f t="shared" si="3"/>
        <v>100800</v>
      </c>
      <c r="I13" s="38"/>
    </row>
    <row r="14" spans="1:11" ht="15" customHeight="1" thickTop="1">
      <c r="A14" s="46"/>
      <c r="B14" s="50"/>
      <c r="C14" s="46"/>
      <c r="D14" s="45" t="s">
        <v>19</v>
      </c>
      <c r="E14" s="77">
        <v>19</v>
      </c>
      <c r="F14" s="103">
        <f>(計算基礎!$G$10*計算基礎!$H$4/E14)*B$16</f>
        <v>23830.947368421053</v>
      </c>
      <c r="G14" s="107">
        <f t="shared" ref="G14:G19" si="4">F14+$C$16</f>
        <v>49030.947368421053</v>
      </c>
      <c r="H14" s="73">
        <f>H$2+200</f>
        <v>49300</v>
      </c>
      <c r="I14" s="38"/>
    </row>
    <row r="15" spans="1:11" ht="15" customHeight="1">
      <c r="A15" s="46"/>
      <c r="B15" s="46"/>
      <c r="C15" s="46"/>
      <c r="D15" s="47" t="s">
        <v>20</v>
      </c>
      <c r="E15" s="66">
        <v>14</v>
      </c>
      <c r="F15" s="84">
        <f>(計算基礎!$G$10*計算基礎!$H$4/E15)*B$16</f>
        <v>32342</v>
      </c>
      <c r="G15" s="71">
        <f t="shared" si="4"/>
        <v>57542</v>
      </c>
      <c r="H15" s="65">
        <f>H$3+200</f>
        <v>57800</v>
      </c>
      <c r="I15" s="38"/>
    </row>
    <row r="16" spans="1:11" ht="15" customHeight="1">
      <c r="A16" s="46">
        <v>1650</v>
      </c>
      <c r="B16" s="46">
        <v>4</v>
      </c>
      <c r="C16" s="46">
        <f>計算基礎!$J$2*B16</f>
        <v>25200</v>
      </c>
      <c r="D16" s="47" t="s">
        <v>21</v>
      </c>
      <c r="E16" s="66">
        <v>11</v>
      </c>
      <c r="F16" s="84">
        <f>(計算基礎!$G$10*計算基礎!$H$4/E16)*B$16</f>
        <v>41162.545454545456</v>
      </c>
      <c r="G16" s="71">
        <f t="shared" si="4"/>
        <v>66362.545454545456</v>
      </c>
      <c r="H16" s="65">
        <f>H$4+200</f>
        <v>66600</v>
      </c>
      <c r="I16" s="38"/>
    </row>
    <row r="17" spans="1:9" ht="15" customHeight="1">
      <c r="A17" s="46"/>
      <c r="B17" s="46"/>
      <c r="C17" s="46"/>
      <c r="D17" s="47" t="s">
        <v>22</v>
      </c>
      <c r="E17" s="66">
        <v>9</v>
      </c>
      <c r="F17" s="84">
        <f>(計算基礎!$G$10*計算基礎!$H$4/E17)*B$16</f>
        <v>50309.777777777781</v>
      </c>
      <c r="G17" s="71">
        <f t="shared" si="4"/>
        <v>75509.777777777781</v>
      </c>
      <c r="H17" s="65">
        <f>H$5+200</f>
        <v>75800</v>
      </c>
      <c r="I17" s="38"/>
    </row>
    <row r="18" spans="1:9" ht="15" customHeight="1">
      <c r="A18" s="46"/>
      <c r="B18" s="269"/>
      <c r="C18" s="46"/>
      <c r="D18" s="47" t="s">
        <v>23</v>
      </c>
      <c r="E18" s="66">
        <v>7</v>
      </c>
      <c r="F18" s="84">
        <f>(計算基礎!$G$10*計算基礎!$H$4/E18)*B$16</f>
        <v>64684</v>
      </c>
      <c r="G18" s="72">
        <f t="shared" si="4"/>
        <v>89884</v>
      </c>
      <c r="H18" s="65">
        <f>H$6+200</f>
        <v>90100</v>
      </c>
      <c r="I18" s="38"/>
    </row>
    <row r="19" spans="1:9" ht="15" customHeight="1" thickBot="1">
      <c r="A19" s="48"/>
      <c r="B19" s="48"/>
      <c r="C19" s="48"/>
      <c r="D19" s="49" t="s">
        <v>24</v>
      </c>
      <c r="E19" s="76">
        <v>6</v>
      </c>
      <c r="F19" s="76">
        <f>(計算基礎!$G$10*計算基礎!$H$4/E19)*B$16</f>
        <v>75464.666666666672</v>
      </c>
      <c r="G19" s="72">
        <f t="shared" si="4"/>
        <v>100664.66666666667</v>
      </c>
      <c r="H19" s="67">
        <f>H$7+200</f>
        <v>100900</v>
      </c>
      <c r="I19" s="38"/>
    </row>
    <row r="20" spans="1:9" ht="15" customHeight="1" thickTop="1">
      <c r="A20" s="46"/>
      <c r="B20" s="50"/>
      <c r="C20" s="46"/>
      <c r="D20" s="47" t="s">
        <v>19</v>
      </c>
      <c r="E20" s="66">
        <v>19</v>
      </c>
      <c r="F20" s="103">
        <f>(計算基礎!$G$10*計算基礎!$H$4/E20)*B$22</f>
        <v>23830.947368421053</v>
      </c>
      <c r="G20" s="71">
        <f t="shared" ref="G20:G25" si="5">F20+$C$22</f>
        <v>49030.947368421053</v>
      </c>
      <c r="H20" s="65">
        <f>H$2+300</f>
        <v>49400</v>
      </c>
      <c r="I20" s="38"/>
    </row>
    <row r="21" spans="1:9" ht="15" customHeight="1">
      <c r="A21" s="46"/>
      <c r="B21" s="46" t="s">
        <v>89</v>
      </c>
      <c r="C21" s="46"/>
      <c r="D21" s="47" t="s">
        <v>20</v>
      </c>
      <c r="E21" s="66">
        <v>13</v>
      </c>
      <c r="F21" s="84">
        <f>(計算基礎!$G$10*計算基礎!$H$4/E21)*B$22</f>
        <v>34829.846153846156</v>
      </c>
      <c r="G21" s="71">
        <f t="shared" si="5"/>
        <v>60029.846153846156</v>
      </c>
      <c r="H21" s="65">
        <f>ROUNDUP(G21,-2)</f>
        <v>60100</v>
      </c>
      <c r="I21" s="38"/>
    </row>
    <row r="22" spans="1:9" ht="15" customHeight="1">
      <c r="A22" s="46">
        <v>1700</v>
      </c>
      <c r="B22" s="46">
        <v>4</v>
      </c>
      <c r="C22" s="46">
        <f>計算基礎!$J$2*B22</f>
        <v>25200</v>
      </c>
      <c r="D22" s="47" t="s">
        <v>21</v>
      </c>
      <c r="E22" s="66">
        <v>10</v>
      </c>
      <c r="F22" s="84">
        <f>(計算基礎!$G$10*計算基礎!$H$4/E22)*B$22</f>
        <v>45278.8</v>
      </c>
      <c r="G22" s="71">
        <f t="shared" si="5"/>
        <v>70478.8</v>
      </c>
      <c r="H22" s="65">
        <f>ROUNDUP(G22,-2)</f>
        <v>70500</v>
      </c>
      <c r="I22" s="38"/>
    </row>
    <row r="23" spans="1:9" ht="15" customHeight="1">
      <c r="A23" s="46"/>
      <c r="B23" s="46"/>
      <c r="C23" s="46"/>
      <c r="D23" s="47" t="s">
        <v>22</v>
      </c>
      <c r="E23" s="66">
        <v>9</v>
      </c>
      <c r="F23" s="84">
        <f>(計算基礎!$G$10*計算基礎!$H$4/E23)*B$22</f>
        <v>50309.777777777781</v>
      </c>
      <c r="G23" s="71">
        <f t="shared" si="5"/>
        <v>75509.777777777781</v>
      </c>
      <c r="H23" s="65">
        <f>H$5+300</f>
        <v>75900</v>
      </c>
      <c r="I23" s="38"/>
    </row>
    <row r="24" spans="1:9" ht="15" customHeight="1">
      <c r="A24" s="46"/>
      <c r="B24" s="270" t="s">
        <v>88</v>
      </c>
      <c r="C24" s="46"/>
      <c r="D24" s="47" t="s">
        <v>23</v>
      </c>
      <c r="E24" s="66">
        <v>7</v>
      </c>
      <c r="F24" s="84">
        <f>(計算基礎!$G$10*計算基礎!$H$4/E24)*B$22</f>
        <v>64684</v>
      </c>
      <c r="G24" s="72">
        <f t="shared" si="5"/>
        <v>89884</v>
      </c>
      <c r="H24" s="65">
        <f>H$6+300</f>
        <v>90200</v>
      </c>
      <c r="I24" s="38"/>
    </row>
    <row r="25" spans="1:9" ht="15" customHeight="1" thickBot="1">
      <c r="A25" s="48"/>
      <c r="B25" s="271">
        <v>5</v>
      </c>
      <c r="C25" s="48"/>
      <c r="D25" s="49" t="s">
        <v>24</v>
      </c>
      <c r="E25" s="76">
        <v>6</v>
      </c>
      <c r="F25" s="106">
        <f>(計算基礎!$G$10*計算基礎!$H$4/E25)*B$22</f>
        <v>75464.666666666672</v>
      </c>
      <c r="G25" s="72">
        <f t="shared" si="5"/>
        <v>100664.66666666667</v>
      </c>
      <c r="H25" s="67">
        <f>H$7+300</f>
        <v>101000</v>
      </c>
      <c r="I25" s="38"/>
    </row>
    <row r="26" spans="1:9" ht="15" customHeight="1" thickTop="1">
      <c r="A26" s="46"/>
      <c r="B26" s="46"/>
      <c r="C26" s="46"/>
      <c r="D26" s="45" t="s">
        <v>19</v>
      </c>
      <c r="E26" s="77">
        <v>19</v>
      </c>
      <c r="F26" s="103">
        <f>(計算基礎!$G$10*計算基礎!$H$4/E26)*B$28</f>
        <v>23830.947368421053</v>
      </c>
      <c r="G26" s="71">
        <f t="shared" ref="G26:G31" si="6">F26+$C$28</f>
        <v>49030.947368421053</v>
      </c>
      <c r="H26" s="65">
        <f>H$2+400</f>
        <v>49500</v>
      </c>
    </row>
    <row r="27" spans="1:9" ht="15" customHeight="1">
      <c r="A27" s="46"/>
      <c r="B27" s="46" t="s">
        <v>89</v>
      </c>
      <c r="C27" s="46"/>
      <c r="D27" s="47" t="s">
        <v>20</v>
      </c>
      <c r="E27" s="66">
        <v>13</v>
      </c>
      <c r="F27" s="84">
        <f>(計算基礎!$G$10*計算基礎!$H$4/E27)*B$28</f>
        <v>34829.846153846156</v>
      </c>
      <c r="G27" s="71">
        <f t="shared" si="6"/>
        <v>60029.846153846156</v>
      </c>
      <c r="H27" s="65">
        <f>H$21+100</f>
        <v>60200</v>
      </c>
    </row>
    <row r="28" spans="1:9" ht="15" customHeight="1">
      <c r="A28" s="46">
        <v>1750</v>
      </c>
      <c r="B28" s="46">
        <v>4</v>
      </c>
      <c r="C28" s="46">
        <f>計算基礎!$J$2*B28</f>
        <v>25200</v>
      </c>
      <c r="D28" s="47" t="s">
        <v>21</v>
      </c>
      <c r="E28" s="66">
        <v>10</v>
      </c>
      <c r="F28" s="84">
        <f>(計算基礎!$G$10*計算基礎!$H$4/E28)*B$28</f>
        <v>45278.8</v>
      </c>
      <c r="G28" s="71">
        <f t="shared" si="6"/>
        <v>70478.8</v>
      </c>
      <c r="H28" s="65">
        <f>H$22+100</f>
        <v>70600</v>
      </c>
    </row>
    <row r="29" spans="1:9" ht="15" customHeight="1">
      <c r="A29" s="46"/>
      <c r="B29" s="46"/>
      <c r="C29" s="46"/>
      <c r="D29" s="47" t="s">
        <v>22</v>
      </c>
      <c r="E29" s="66">
        <v>9</v>
      </c>
      <c r="F29" s="84">
        <f>(計算基礎!$G$10*計算基礎!$H$4/E29)*B$28</f>
        <v>50309.777777777781</v>
      </c>
      <c r="G29" s="71">
        <f t="shared" si="6"/>
        <v>75509.777777777781</v>
      </c>
      <c r="H29" s="65">
        <f>H$5+400</f>
        <v>76000</v>
      </c>
    </row>
    <row r="30" spans="1:9" ht="15" customHeight="1">
      <c r="A30" s="46"/>
      <c r="B30" s="270" t="s">
        <v>88</v>
      </c>
      <c r="C30" s="46"/>
      <c r="D30" s="47" t="s">
        <v>23</v>
      </c>
      <c r="E30" s="66">
        <v>7</v>
      </c>
      <c r="F30" s="84">
        <f>(計算基礎!$G$10*計算基礎!$H$4/E30)*B$28</f>
        <v>64684</v>
      </c>
      <c r="G30" s="72">
        <f t="shared" si="6"/>
        <v>89884</v>
      </c>
      <c r="H30" s="65">
        <f>H$6+400</f>
        <v>90300</v>
      </c>
    </row>
    <row r="31" spans="1:9" ht="15" customHeight="1" thickBot="1">
      <c r="A31" s="48"/>
      <c r="B31" s="271">
        <v>5</v>
      </c>
      <c r="C31" s="48"/>
      <c r="D31" s="49" t="s">
        <v>24</v>
      </c>
      <c r="E31" s="76">
        <v>6</v>
      </c>
      <c r="F31" s="76">
        <f>(計算基礎!$G$10*計算基礎!$H$4/E31)*B$28</f>
        <v>75464.666666666672</v>
      </c>
      <c r="G31" s="72">
        <f t="shared" si="6"/>
        <v>100664.66666666667</v>
      </c>
      <c r="H31" s="67">
        <f>H$7+400</f>
        <v>101100</v>
      </c>
    </row>
    <row r="32" spans="1:9" ht="15" customHeight="1" thickTop="1">
      <c r="A32" s="46"/>
      <c r="B32" s="46"/>
      <c r="C32" s="46"/>
      <c r="D32" s="47" t="s">
        <v>19</v>
      </c>
      <c r="E32" s="66">
        <v>19</v>
      </c>
      <c r="F32" s="103">
        <f>(計算基礎!$G$10*計算基礎!$H$4/E32)*B$34</f>
        <v>23830.947368421053</v>
      </c>
      <c r="G32" s="71">
        <f t="shared" ref="G32:G37" si="7">F32+$C$34</f>
        <v>49030.947368421053</v>
      </c>
      <c r="H32" s="65">
        <f>H$2+500</f>
        <v>49600</v>
      </c>
    </row>
    <row r="33" spans="1:8" ht="15" customHeight="1">
      <c r="A33" s="46"/>
      <c r="B33" s="46" t="s">
        <v>89</v>
      </c>
      <c r="C33" s="46"/>
      <c r="D33" s="47" t="s">
        <v>20</v>
      </c>
      <c r="E33" s="66">
        <v>13</v>
      </c>
      <c r="F33" s="84">
        <f>(計算基礎!$G$10*計算基礎!$H$4/E33)*B$34</f>
        <v>34829.846153846156</v>
      </c>
      <c r="G33" s="71">
        <f t="shared" si="7"/>
        <v>60029.846153846156</v>
      </c>
      <c r="H33" s="65">
        <f>H$21+200</f>
        <v>60300</v>
      </c>
    </row>
    <row r="34" spans="1:8" ht="15" customHeight="1">
      <c r="A34" s="46">
        <v>1800</v>
      </c>
      <c r="B34" s="46">
        <v>4</v>
      </c>
      <c r="C34" s="46">
        <f>計算基礎!$J$2*B34</f>
        <v>25200</v>
      </c>
      <c r="D34" s="47" t="s">
        <v>21</v>
      </c>
      <c r="E34" s="66">
        <v>10</v>
      </c>
      <c r="F34" s="84">
        <f>(計算基礎!$G$10*計算基礎!$H$4/E34)*B$34</f>
        <v>45278.8</v>
      </c>
      <c r="G34" s="71">
        <f t="shared" si="7"/>
        <v>70478.8</v>
      </c>
      <c r="H34" s="65">
        <f>H$22+200</f>
        <v>70700</v>
      </c>
    </row>
    <row r="35" spans="1:8" ht="15" customHeight="1">
      <c r="A35" s="46"/>
      <c r="B35" s="46"/>
      <c r="C35" s="46"/>
      <c r="D35" s="47" t="s">
        <v>22</v>
      </c>
      <c r="E35" s="66">
        <v>8</v>
      </c>
      <c r="F35" s="84">
        <f>(計算基礎!$G$10*計算基礎!$H$4/E35)*B$34</f>
        <v>56598.5</v>
      </c>
      <c r="G35" s="71">
        <f t="shared" si="7"/>
        <v>81798.5</v>
      </c>
      <c r="H35" s="65">
        <f>ROUNDUP(G35,-2)</f>
        <v>81800</v>
      </c>
    </row>
    <row r="36" spans="1:8" ht="15" customHeight="1">
      <c r="A36" s="46"/>
      <c r="B36" s="270" t="s">
        <v>88</v>
      </c>
      <c r="C36" s="46"/>
      <c r="D36" s="47" t="s">
        <v>23</v>
      </c>
      <c r="E36" s="66">
        <v>7</v>
      </c>
      <c r="F36" s="84">
        <f>(計算基礎!$G$10*計算基礎!$H$4/E36)*B$34</f>
        <v>64684</v>
      </c>
      <c r="G36" s="72">
        <f t="shared" si="7"/>
        <v>89884</v>
      </c>
      <c r="H36" s="65">
        <f>H$6+500</f>
        <v>90400</v>
      </c>
    </row>
    <row r="37" spans="1:8" ht="15" customHeight="1" thickBot="1">
      <c r="A37" s="48"/>
      <c r="B37" s="271">
        <v>5</v>
      </c>
      <c r="C37" s="48"/>
      <c r="D37" s="49" t="s">
        <v>24</v>
      </c>
      <c r="E37" s="76">
        <v>6</v>
      </c>
      <c r="F37" s="106">
        <f>(計算基礎!$G$10*計算基礎!$H$4/E37)*B$34</f>
        <v>75464.666666666672</v>
      </c>
      <c r="G37" s="72">
        <f t="shared" si="7"/>
        <v>100664.66666666667</v>
      </c>
      <c r="H37" s="67">
        <f>H$7+500</f>
        <v>101200</v>
      </c>
    </row>
    <row r="38" spans="1:8" ht="15" customHeight="1" thickTop="1">
      <c r="A38" s="46"/>
      <c r="B38" s="46"/>
      <c r="C38" s="46"/>
      <c r="D38" s="45" t="s">
        <v>19</v>
      </c>
      <c r="E38" s="77">
        <v>19</v>
      </c>
      <c r="F38" s="103">
        <f>(計算基礎!$G$10*計算基礎!$H$4/E38)*B$40</f>
        <v>23830.947368421053</v>
      </c>
      <c r="G38" s="71">
        <f t="shared" ref="G38:G43" si="8">F38+$C$40</f>
        <v>49030.947368421053</v>
      </c>
      <c r="H38" s="65">
        <f>H$2+600</f>
        <v>49700</v>
      </c>
    </row>
    <row r="39" spans="1:8" ht="15" customHeight="1">
      <c r="A39" s="46"/>
      <c r="B39" s="46" t="s">
        <v>89</v>
      </c>
      <c r="C39" s="46"/>
      <c r="D39" s="47" t="s">
        <v>20</v>
      </c>
      <c r="E39" s="66">
        <v>13</v>
      </c>
      <c r="F39" s="84">
        <f>(計算基礎!$G$10*計算基礎!$H$4/E39)*B$40</f>
        <v>34829.846153846156</v>
      </c>
      <c r="G39" s="71">
        <f t="shared" si="8"/>
        <v>60029.846153846156</v>
      </c>
      <c r="H39" s="65">
        <f>H$21+300</f>
        <v>60400</v>
      </c>
    </row>
    <row r="40" spans="1:8" ht="15" customHeight="1">
      <c r="A40" s="46">
        <v>1850</v>
      </c>
      <c r="B40" s="46">
        <v>4</v>
      </c>
      <c r="C40" s="46">
        <f>計算基礎!$J$2*B40</f>
        <v>25200</v>
      </c>
      <c r="D40" s="47" t="s">
        <v>21</v>
      </c>
      <c r="E40" s="66">
        <v>10</v>
      </c>
      <c r="F40" s="84">
        <f>(計算基礎!$G$10*計算基礎!$H$4/E40)*B$40</f>
        <v>45278.8</v>
      </c>
      <c r="G40" s="71">
        <f t="shared" si="8"/>
        <v>70478.8</v>
      </c>
      <c r="H40" s="65">
        <f>H$22+300</f>
        <v>70800</v>
      </c>
    </row>
    <row r="41" spans="1:8" ht="15" customHeight="1">
      <c r="A41" s="46"/>
      <c r="B41" s="46"/>
      <c r="C41" s="46"/>
      <c r="D41" s="47" t="s">
        <v>22</v>
      </c>
      <c r="E41" s="66">
        <v>8</v>
      </c>
      <c r="F41" s="84">
        <f>(計算基礎!$G$10*計算基礎!$H$4/E41)*B$40</f>
        <v>56598.5</v>
      </c>
      <c r="G41" s="71">
        <f t="shared" si="8"/>
        <v>81798.5</v>
      </c>
      <c r="H41" s="65">
        <f>H$35+100</f>
        <v>81900</v>
      </c>
    </row>
    <row r="42" spans="1:8" ht="15" customHeight="1">
      <c r="A42" s="46"/>
      <c r="B42" s="270" t="s">
        <v>88</v>
      </c>
      <c r="C42" s="46"/>
      <c r="D42" s="47" t="s">
        <v>23</v>
      </c>
      <c r="E42" s="66">
        <v>7</v>
      </c>
      <c r="F42" s="84">
        <f>(計算基礎!$G$10*計算基礎!$H$4/E42)*B$40</f>
        <v>64684</v>
      </c>
      <c r="G42" s="72">
        <f t="shared" si="8"/>
        <v>89884</v>
      </c>
      <c r="H42" s="65">
        <f>H$6+600</f>
        <v>90500</v>
      </c>
    </row>
    <row r="43" spans="1:8" ht="15" customHeight="1" thickBot="1">
      <c r="A43" s="48"/>
      <c r="B43" s="271">
        <v>5</v>
      </c>
      <c r="C43" s="48"/>
      <c r="D43" s="49" t="s">
        <v>24</v>
      </c>
      <c r="E43" s="56">
        <v>6</v>
      </c>
      <c r="F43" s="87">
        <f>(計算基礎!$G$10*計算基礎!$H$4/E43)*B$40</f>
        <v>75464.666666666672</v>
      </c>
      <c r="G43" s="108">
        <f t="shared" si="8"/>
        <v>100664.66666666667</v>
      </c>
      <c r="H43" s="41">
        <f>H$7+600</f>
        <v>101300</v>
      </c>
    </row>
    <row r="44" spans="1:8" ht="15" customHeight="1" thickTop="1">
      <c r="A44" s="109"/>
      <c r="B44" s="46"/>
      <c r="C44" s="46"/>
      <c r="D44" s="69" t="s">
        <v>19</v>
      </c>
      <c r="E44" s="77">
        <v>19</v>
      </c>
      <c r="F44" s="103">
        <f>(計算基礎!$G$10*計算基礎!$H$4/E44)*B$46</f>
        <v>23830.947368421053</v>
      </c>
      <c r="G44" s="122">
        <f t="shared" ref="G44:G49" si="9">F44+$C$46</f>
        <v>49030.947368421053</v>
      </c>
      <c r="H44" s="73">
        <f>H$2+700</f>
        <v>49800</v>
      </c>
    </row>
    <row r="45" spans="1:8" ht="15" customHeight="1">
      <c r="A45" s="109"/>
      <c r="B45" s="46" t="s">
        <v>89</v>
      </c>
      <c r="C45" s="46"/>
      <c r="D45" s="111" t="s">
        <v>20</v>
      </c>
      <c r="E45" s="66">
        <v>13</v>
      </c>
      <c r="F45" s="84">
        <f>(計算基礎!$G$10*計算基礎!$H$4/E45)*B$46</f>
        <v>34829.846153846156</v>
      </c>
      <c r="G45" s="74">
        <f t="shared" si="9"/>
        <v>60029.846153846156</v>
      </c>
      <c r="H45" s="65">
        <f>H$21+400</f>
        <v>60500</v>
      </c>
    </row>
    <row r="46" spans="1:8" ht="15" customHeight="1">
      <c r="A46" s="109">
        <v>1900</v>
      </c>
      <c r="B46" s="46">
        <v>4</v>
      </c>
      <c r="C46" s="46">
        <f>計算基礎!$J$2*B46</f>
        <v>25200</v>
      </c>
      <c r="D46" s="111" t="s">
        <v>21</v>
      </c>
      <c r="E46" s="66">
        <v>10</v>
      </c>
      <c r="F46" s="84">
        <f>(計算基礎!$G$10*計算基礎!$H$4/E46)*B$46</f>
        <v>45278.8</v>
      </c>
      <c r="G46" s="74">
        <f t="shared" si="9"/>
        <v>70478.8</v>
      </c>
      <c r="H46" s="65">
        <f>H$22+400</f>
        <v>70900</v>
      </c>
    </row>
    <row r="47" spans="1:8" ht="15" customHeight="1">
      <c r="A47" s="109"/>
      <c r="B47" s="46"/>
      <c r="C47" s="46"/>
      <c r="D47" s="111" t="s">
        <v>22</v>
      </c>
      <c r="E47" s="66">
        <v>8</v>
      </c>
      <c r="F47" s="84">
        <f>(計算基礎!$G$10*計算基礎!$H$4/E47)*B$46</f>
        <v>56598.5</v>
      </c>
      <c r="G47" s="74">
        <f t="shared" si="9"/>
        <v>81798.5</v>
      </c>
      <c r="H47" s="65">
        <f>H$35+200</f>
        <v>82000</v>
      </c>
    </row>
    <row r="48" spans="1:8" ht="15" customHeight="1">
      <c r="A48" s="109"/>
      <c r="B48" s="270" t="s">
        <v>88</v>
      </c>
      <c r="C48" s="46"/>
      <c r="D48" s="111" t="s">
        <v>23</v>
      </c>
      <c r="E48" s="66">
        <v>7</v>
      </c>
      <c r="F48" s="84">
        <f>(計算基礎!$G$10*計算基礎!$H$4/E48)*B$46</f>
        <v>64684</v>
      </c>
      <c r="G48" s="75">
        <f t="shared" si="9"/>
        <v>89884</v>
      </c>
      <c r="H48" s="65">
        <f>H$6+700</f>
        <v>90600</v>
      </c>
    </row>
    <row r="49" spans="1:8" ht="15" customHeight="1" thickBot="1">
      <c r="A49" s="45"/>
      <c r="B49" s="272">
        <v>5</v>
      </c>
      <c r="C49" s="53"/>
      <c r="D49" s="111" t="s">
        <v>24</v>
      </c>
      <c r="E49" s="66">
        <v>6</v>
      </c>
      <c r="F49" s="84">
        <f>(計算基礎!$G$10*計算基礎!$H$4/E49)*B$46</f>
        <v>75464.666666666672</v>
      </c>
      <c r="G49" s="75">
        <f t="shared" si="9"/>
        <v>100664.66666666667</v>
      </c>
      <c r="H49" s="80">
        <f>H$7+700</f>
        <v>101400</v>
      </c>
    </row>
    <row r="50" spans="1:8" ht="15" customHeight="1">
      <c r="A50" s="54"/>
      <c r="B50" s="54"/>
      <c r="C50" s="54"/>
      <c r="D50" s="54"/>
      <c r="E50" s="104"/>
      <c r="F50" s="104"/>
      <c r="G50" s="104"/>
      <c r="H50" s="128"/>
    </row>
    <row r="51" spans="1:8" ht="15" customHeight="1" thickBot="1">
      <c r="A51" s="54"/>
      <c r="B51" s="54"/>
      <c r="C51" s="54"/>
      <c r="D51" s="54"/>
      <c r="E51" s="104"/>
      <c r="F51" s="104"/>
      <c r="G51" s="104"/>
      <c r="H51" s="128"/>
    </row>
    <row r="52" spans="1:8" ht="15" customHeight="1" thickBot="1">
      <c r="A52" s="33" t="s">
        <v>1</v>
      </c>
      <c r="B52" s="105" t="s">
        <v>35</v>
      </c>
      <c r="C52" s="32" t="str">
        <f>"融着費(@" &amp; 計算基礎!$J$2&amp;")"</f>
        <v>融着費(@6300)</v>
      </c>
      <c r="D52" s="33" t="s">
        <v>0</v>
      </c>
      <c r="E52" s="105" t="s">
        <v>3</v>
      </c>
      <c r="F52" s="31" t="s">
        <v>2</v>
      </c>
      <c r="G52" s="37" t="s">
        <v>36</v>
      </c>
      <c r="H52" s="70" t="s">
        <v>49</v>
      </c>
    </row>
    <row r="53" spans="1:8" ht="15" customHeight="1" thickTop="1">
      <c r="A53" s="59"/>
      <c r="B53" s="50"/>
      <c r="C53" s="50"/>
      <c r="D53" s="58" t="s">
        <v>19</v>
      </c>
      <c r="E53" s="83">
        <v>18</v>
      </c>
      <c r="F53" s="83">
        <f>(計算基礎!$G$10*計算基礎!$H$4/E53)*B$55</f>
        <v>25154.888888888891</v>
      </c>
      <c r="G53" s="78">
        <f t="shared" ref="G53:G58" si="10">F53+$C$55</f>
        <v>50354.888888888891</v>
      </c>
      <c r="H53" s="68">
        <f>H44+300</f>
        <v>50100</v>
      </c>
    </row>
    <row r="54" spans="1:8" ht="15" customHeight="1">
      <c r="A54" s="109"/>
      <c r="B54" s="46" t="s">
        <v>89</v>
      </c>
      <c r="C54" s="46"/>
      <c r="D54" s="55" t="s">
        <v>20</v>
      </c>
      <c r="E54" s="84">
        <v>13</v>
      </c>
      <c r="F54" s="84">
        <f>(計算基礎!$G$10*計算基礎!$H$4/E54)*B$55</f>
        <v>34829.846153846156</v>
      </c>
      <c r="G54" s="74">
        <f t="shared" si="10"/>
        <v>60029.846153846156</v>
      </c>
      <c r="H54" s="65">
        <f>H$21+500</f>
        <v>60600</v>
      </c>
    </row>
    <row r="55" spans="1:8" ht="15" customHeight="1">
      <c r="A55" s="109">
        <v>1950</v>
      </c>
      <c r="B55" s="46">
        <v>4</v>
      </c>
      <c r="C55" s="46">
        <f>計算基礎!$J$2*B55</f>
        <v>25200</v>
      </c>
      <c r="D55" s="55" t="s">
        <v>21</v>
      </c>
      <c r="E55" s="84">
        <v>10</v>
      </c>
      <c r="F55" s="84">
        <f>(計算基礎!$G$10*計算基礎!$H$4/E55)*B$55</f>
        <v>45278.8</v>
      </c>
      <c r="G55" s="74">
        <f t="shared" si="10"/>
        <v>70478.8</v>
      </c>
      <c r="H55" s="65">
        <f>H$22+500</f>
        <v>71000</v>
      </c>
    </row>
    <row r="56" spans="1:8" ht="15" customHeight="1">
      <c r="A56" s="109"/>
      <c r="B56" s="46"/>
      <c r="C56" s="46"/>
      <c r="D56" s="55" t="s">
        <v>22</v>
      </c>
      <c r="E56" s="84">
        <v>8</v>
      </c>
      <c r="F56" s="84">
        <f>(計算基礎!$G$10*計算基礎!$H$4/E56)*B$55</f>
        <v>56598.5</v>
      </c>
      <c r="G56" s="74">
        <f t="shared" si="10"/>
        <v>81798.5</v>
      </c>
      <c r="H56" s="65">
        <f>H$35+300</f>
        <v>82100</v>
      </c>
    </row>
    <row r="57" spans="1:8" ht="15" customHeight="1">
      <c r="A57" s="109"/>
      <c r="B57" s="270" t="s">
        <v>88</v>
      </c>
      <c r="C57" s="46"/>
      <c r="D57" s="55" t="s">
        <v>23</v>
      </c>
      <c r="E57" s="84">
        <v>7</v>
      </c>
      <c r="F57" s="84">
        <f>(計算基礎!$G$10*計算基礎!$H$4/E57)*B$55</f>
        <v>64684</v>
      </c>
      <c r="G57" s="75">
        <f t="shared" si="10"/>
        <v>89884</v>
      </c>
      <c r="H57" s="65">
        <f>H$6+800</f>
        <v>90700</v>
      </c>
    </row>
    <row r="58" spans="1:8" ht="15" customHeight="1" thickBot="1">
      <c r="A58" s="110"/>
      <c r="B58" s="271">
        <v>5</v>
      </c>
      <c r="C58" s="48"/>
      <c r="D58" s="57" t="s">
        <v>24</v>
      </c>
      <c r="E58" s="85">
        <v>6</v>
      </c>
      <c r="F58" s="85">
        <f>(計算基礎!$G$10*計算基礎!$H$4/E58)*B$55</f>
        <v>75464.666666666672</v>
      </c>
      <c r="G58" s="75">
        <f t="shared" si="10"/>
        <v>100664.66666666667</v>
      </c>
      <c r="H58" s="67">
        <f>H$7+800</f>
        <v>101500</v>
      </c>
    </row>
    <row r="59" spans="1:8" ht="15" customHeight="1" thickTop="1">
      <c r="A59" s="109"/>
      <c r="B59" s="46"/>
      <c r="C59" s="46"/>
      <c r="D59" s="58" t="s">
        <v>19</v>
      </c>
      <c r="E59" s="83">
        <v>18</v>
      </c>
      <c r="F59" s="83">
        <f>(計算基礎!$G$10*計算基礎!$H$4/E59)*B$61</f>
        <v>25154.888888888891</v>
      </c>
      <c r="G59" s="74">
        <f t="shared" ref="G59:G64" si="11">F59+$C$61</f>
        <v>50354.888888888891</v>
      </c>
      <c r="H59" s="65">
        <f>H$53+100</f>
        <v>50200</v>
      </c>
    </row>
    <row r="60" spans="1:8" ht="15" customHeight="1">
      <c r="A60" s="109"/>
      <c r="B60" s="46" t="s">
        <v>89</v>
      </c>
      <c r="C60" s="46"/>
      <c r="D60" s="55" t="s">
        <v>20</v>
      </c>
      <c r="E60" s="84">
        <v>13</v>
      </c>
      <c r="F60" s="84">
        <f>(計算基礎!$G$10*計算基礎!$H$4/E60)*B$61</f>
        <v>34829.846153846156</v>
      </c>
      <c r="G60" s="74">
        <f t="shared" si="11"/>
        <v>60029.846153846156</v>
      </c>
      <c r="H60" s="65">
        <f>H$21+600</f>
        <v>60700</v>
      </c>
    </row>
    <row r="61" spans="1:8" ht="15" customHeight="1">
      <c r="A61" s="109">
        <v>2000</v>
      </c>
      <c r="B61" s="46">
        <v>4</v>
      </c>
      <c r="C61" s="46">
        <f>計算基礎!$J$2*B61</f>
        <v>25200</v>
      </c>
      <c r="D61" s="55" t="s">
        <v>21</v>
      </c>
      <c r="E61" s="84">
        <v>10</v>
      </c>
      <c r="F61" s="84">
        <f>(計算基礎!$G$10*計算基礎!$H$4/E61)*B$61</f>
        <v>45278.8</v>
      </c>
      <c r="G61" s="74">
        <f t="shared" si="11"/>
        <v>70478.8</v>
      </c>
      <c r="H61" s="65">
        <f>H$22+600</f>
        <v>71100</v>
      </c>
    </row>
    <row r="62" spans="1:8" ht="15" customHeight="1">
      <c r="A62" s="109"/>
      <c r="B62" s="46"/>
      <c r="C62" s="46"/>
      <c r="D62" s="55" t="s">
        <v>22</v>
      </c>
      <c r="E62" s="84">
        <v>8</v>
      </c>
      <c r="F62" s="84">
        <f>(計算基礎!$G$10*計算基礎!$H$4/E62)*B$61</f>
        <v>56598.5</v>
      </c>
      <c r="G62" s="74">
        <f t="shared" si="11"/>
        <v>81798.5</v>
      </c>
      <c r="H62" s="65">
        <f>H$35+400</f>
        <v>82200</v>
      </c>
    </row>
    <row r="63" spans="1:8" ht="15" customHeight="1">
      <c r="A63" s="109"/>
      <c r="B63" s="270" t="s">
        <v>88</v>
      </c>
      <c r="C63" s="46"/>
      <c r="D63" s="55" t="s">
        <v>23</v>
      </c>
      <c r="E63" s="84">
        <v>7</v>
      </c>
      <c r="F63" s="84">
        <f>(計算基礎!$G$10*計算基礎!$H$4/E63)*B$61</f>
        <v>64684</v>
      </c>
      <c r="G63" s="75">
        <f t="shared" si="11"/>
        <v>89884</v>
      </c>
      <c r="H63" s="65">
        <f>H$6+900</f>
        <v>90800</v>
      </c>
    </row>
    <row r="64" spans="1:8" ht="15" customHeight="1" thickBot="1">
      <c r="A64" s="110"/>
      <c r="B64" s="271">
        <v>5</v>
      </c>
      <c r="C64" s="48"/>
      <c r="D64" s="56" t="s">
        <v>24</v>
      </c>
      <c r="E64" s="106">
        <v>6</v>
      </c>
      <c r="F64" s="106">
        <f>(計算基礎!$G$10*計算基礎!$H$4/E64)*B$61</f>
        <v>75464.666666666672</v>
      </c>
      <c r="G64" s="75">
        <f t="shared" si="11"/>
        <v>100664.66666666667</v>
      </c>
      <c r="H64" s="67">
        <f>H$7+900</f>
        <v>101600</v>
      </c>
    </row>
    <row r="65" spans="1:8" ht="15" customHeight="1" thickTop="1">
      <c r="A65" s="109"/>
      <c r="B65" s="46"/>
      <c r="C65" s="46"/>
      <c r="D65" s="53" t="s">
        <v>19</v>
      </c>
      <c r="E65" s="103">
        <v>18</v>
      </c>
      <c r="F65" s="103">
        <f>(計算基礎!$G$10*計算基礎!$H$4/E65)*B$67</f>
        <v>25154.888888888891</v>
      </c>
      <c r="G65" s="74">
        <f t="shared" ref="G65:G70" si="12">F65+$C$67</f>
        <v>50354.888888888891</v>
      </c>
      <c r="H65" s="65">
        <f>H$53+200</f>
        <v>50300</v>
      </c>
    </row>
    <row r="66" spans="1:8" ht="15" customHeight="1">
      <c r="A66" s="109"/>
      <c r="B66" s="46" t="s">
        <v>89</v>
      </c>
      <c r="C66" s="46"/>
      <c r="D66" s="55" t="s">
        <v>20</v>
      </c>
      <c r="E66" s="84">
        <v>13</v>
      </c>
      <c r="F66" s="84">
        <f>(計算基礎!$G$10*計算基礎!$H$4/E66)*B$67</f>
        <v>34829.846153846156</v>
      </c>
      <c r="G66" s="74">
        <f t="shared" si="12"/>
        <v>60029.846153846156</v>
      </c>
      <c r="H66" s="65">
        <f>H$21+700</f>
        <v>60800</v>
      </c>
    </row>
    <row r="67" spans="1:8" ht="15" customHeight="1">
      <c r="A67" s="109">
        <v>2050</v>
      </c>
      <c r="B67" s="46">
        <v>4</v>
      </c>
      <c r="C67" s="46">
        <f>計算基礎!$J$2*B67</f>
        <v>25200</v>
      </c>
      <c r="D67" s="55" t="s">
        <v>21</v>
      </c>
      <c r="E67" s="84">
        <v>10</v>
      </c>
      <c r="F67" s="84">
        <f>(計算基礎!$G$10*計算基礎!$H$4/E67)*B$67</f>
        <v>45278.8</v>
      </c>
      <c r="G67" s="74">
        <f t="shared" si="12"/>
        <v>70478.8</v>
      </c>
      <c r="H67" s="65">
        <f>H$22+700</f>
        <v>71200</v>
      </c>
    </row>
    <row r="68" spans="1:8" ht="15" customHeight="1">
      <c r="A68" s="109"/>
      <c r="B68" s="46"/>
      <c r="C68" s="46"/>
      <c r="D68" s="55" t="s">
        <v>22</v>
      </c>
      <c r="E68" s="84">
        <v>8</v>
      </c>
      <c r="F68" s="84">
        <f>(計算基礎!$G$10*計算基礎!$H$4/E68)*B$67</f>
        <v>56598.5</v>
      </c>
      <c r="G68" s="74">
        <f t="shared" si="12"/>
        <v>81798.5</v>
      </c>
      <c r="H68" s="65">
        <f>H$35+500</f>
        <v>82300</v>
      </c>
    </row>
    <row r="69" spans="1:8" ht="15" customHeight="1">
      <c r="A69" s="109"/>
      <c r="B69" s="270" t="s">
        <v>88</v>
      </c>
      <c r="C69" s="46"/>
      <c r="D69" s="55" t="s">
        <v>23</v>
      </c>
      <c r="E69" s="82">
        <v>7</v>
      </c>
      <c r="F69" s="82">
        <f>(計算基礎!$G$10*計算基礎!$H$4/E69)*B$67</f>
        <v>64684</v>
      </c>
      <c r="G69" s="47">
        <f t="shared" si="12"/>
        <v>89884</v>
      </c>
      <c r="H69" s="40">
        <f>H$6+1000</f>
        <v>90900</v>
      </c>
    </row>
    <row r="70" spans="1:8" ht="15" customHeight="1" thickBot="1">
      <c r="A70" s="129"/>
      <c r="B70" s="273">
        <v>6</v>
      </c>
      <c r="C70" s="61"/>
      <c r="D70" s="62" t="s">
        <v>24</v>
      </c>
      <c r="E70" s="120">
        <v>6</v>
      </c>
      <c r="F70" s="121">
        <f>(計算基礎!$G$10*計算基礎!$H$4/E70)*B$67</f>
        <v>75464.666666666672</v>
      </c>
      <c r="G70" s="52">
        <f t="shared" si="12"/>
        <v>100664.66666666667</v>
      </c>
      <c r="H70" s="63">
        <f>H$7+1000</f>
        <v>101700</v>
      </c>
    </row>
    <row r="71" spans="1:8" ht="15" customHeight="1" thickTop="1">
      <c r="A71" s="109"/>
      <c r="B71" s="46"/>
      <c r="C71" s="46"/>
      <c r="D71" s="55" t="s">
        <v>19</v>
      </c>
      <c r="E71" s="82">
        <v>22</v>
      </c>
      <c r="F71" s="81">
        <f>(計算基礎!$G$10*計算基礎!$H$4/E71)*B$73</f>
        <v>25726.590909090912</v>
      </c>
      <c r="G71" s="225">
        <f t="shared" ref="G71:G76" si="13">F71+$C$73</f>
        <v>57226.590909090912</v>
      </c>
      <c r="H71" s="40">
        <f t="shared" ref="H71:H76" si="14">ROUNDUP(G71,-2)</f>
        <v>57300</v>
      </c>
    </row>
    <row r="72" spans="1:8" ht="15" customHeight="1">
      <c r="A72" s="109"/>
      <c r="B72" s="46" t="s">
        <v>89</v>
      </c>
      <c r="C72" s="46"/>
      <c r="D72" s="55" t="s">
        <v>20</v>
      </c>
      <c r="E72" s="82">
        <v>15</v>
      </c>
      <c r="F72" s="82">
        <f>(計算基礎!$G$10*計算基礎!$H$4/E72)*B$73</f>
        <v>37732.333333333328</v>
      </c>
      <c r="G72" s="52">
        <f t="shared" si="13"/>
        <v>69232.333333333328</v>
      </c>
      <c r="H72" s="40">
        <f t="shared" si="14"/>
        <v>69300</v>
      </c>
    </row>
    <row r="73" spans="1:8" ht="15" customHeight="1">
      <c r="A73" s="109">
        <v>2100</v>
      </c>
      <c r="B73" s="46">
        <v>5</v>
      </c>
      <c r="C73" s="46">
        <f>計算基礎!$J$2*B73</f>
        <v>31500</v>
      </c>
      <c r="D73" s="55" t="s">
        <v>21</v>
      </c>
      <c r="E73" s="82">
        <v>12</v>
      </c>
      <c r="F73" s="82">
        <f>(計算基礎!$G$10*計算基礎!$H$4/E73)*B$73</f>
        <v>47165.416666666672</v>
      </c>
      <c r="G73" s="52">
        <f t="shared" si="13"/>
        <v>78665.416666666672</v>
      </c>
      <c r="H73" s="40">
        <f t="shared" si="14"/>
        <v>78700</v>
      </c>
    </row>
    <row r="74" spans="1:8" ht="15" customHeight="1">
      <c r="A74" s="109"/>
      <c r="B74" s="46"/>
      <c r="C74" s="46"/>
      <c r="D74" s="55" t="s">
        <v>22</v>
      </c>
      <c r="E74" s="82">
        <v>10</v>
      </c>
      <c r="F74" s="82">
        <f>(計算基礎!$G$10*計算基礎!$H$4/E74)*B$73</f>
        <v>56598.5</v>
      </c>
      <c r="G74" s="52">
        <f t="shared" si="13"/>
        <v>88098.5</v>
      </c>
      <c r="H74" s="40">
        <f t="shared" si="14"/>
        <v>88100</v>
      </c>
    </row>
    <row r="75" spans="1:8" ht="15" customHeight="1">
      <c r="A75" s="109"/>
      <c r="B75" s="270" t="s">
        <v>88</v>
      </c>
      <c r="C75" s="46"/>
      <c r="D75" s="55" t="s">
        <v>23</v>
      </c>
      <c r="E75" s="82">
        <v>8</v>
      </c>
      <c r="F75" s="82">
        <f>(計算基礎!$G$10*計算基礎!$H$4/E75)*B$73</f>
        <v>70748.125</v>
      </c>
      <c r="G75" s="47">
        <f t="shared" si="13"/>
        <v>102248.125</v>
      </c>
      <c r="H75" s="40">
        <f t="shared" si="14"/>
        <v>102300</v>
      </c>
    </row>
    <row r="76" spans="1:8" ht="15" customHeight="1" thickBot="1">
      <c r="A76" s="110"/>
      <c r="B76" s="271">
        <v>6</v>
      </c>
      <c r="C76" s="48"/>
      <c r="D76" s="56" t="s">
        <v>24</v>
      </c>
      <c r="E76" s="87">
        <v>7</v>
      </c>
      <c r="F76" s="56">
        <f>(計算基礎!$G$10*計算基礎!$H$4/E76)*B$73</f>
        <v>80855</v>
      </c>
      <c r="G76" s="52">
        <f t="shared" si="13"/>
        <v>112355</v>
      </c>
      <c r="H76" s="41">
        <f t="shared" si="14"/>
        <v>112400</v>
      </c>
    </row>
    <row r="77" spans="1:8" ht="15" customHeight="1" thickTop="1">
      <c r="A77" s="109"/>
      <c r="B77" s="46"/>
      <c r="C77" s="46"/>
      <c r="D77" s="55" t="s">
        <v>19</v>
      </c>
      <c r="E77" s="82">
        <v>22</v>
      </c>
      <c r="F77" s="81">
        <f>(計算基礎!$G$10*計算基礎!$H$4/E77)*B$79</f>
        <v>25726.590909090912</v>
      </c>
      <c r="G77" s="212">
        <f t="shared" ref="G77:G82" si="15">F77+$C$79</f>
        <v>57226.590909090912</v>
      </c>
      <c r="H77" s="40">
        <f t="shared" ref="H77:H82" si="16">H71+100</f>
        <v>57400</v>
      </c>
    </row>
    <row r="78" spans="1:8" ht="15" customHeight="1">
      <c r="A78" s="109"/>
      <c r="B78" s="46" t="s">
        <v>89</v>
      </c>
      <c r="C78" s="46"/>
      <c r="D78" s="55" t="s">
        <v>20</v>
      </c>
      <c r="E78" s="82">
        <v>15</v>
      </c>
      <c r="F78" s="82">
        <f>(計算基礎!$G$10*計算基礎!$H$4/E78)*B$79</f>
        <v>37732.333333333328</v>
      </c>
      <c r="G78" s="213">
        <f t="shared" si="15"/>
        <v>69232.333333333328</v>
      </c>
      <c r="H78" s="40">
        <f t="shared" si="16"/>
        <v>69400</v>
      </c>
    </row>
    <row r="79" spans="1:8" ht="15" customHeight="1">
      <c r="A79" s="109">
        <v>2150</v>
      </c>
      <c r="B79" s="46">
        <v>5</v>
      </c>
      <c r="C79" s="46">
        <f>計算基礎!$J$2*B79</f>
        <v>31500</v>
      </c>
      <c r="D79" s="55" t="s">
        <v>21</v>
      </c>
      <c r="E79" s="82">
        <v>12</v>
      </c>
      <c r="F79" s="82">
        <f>(計算基礎!$G$10*計算基礎!$H$4/E79)*B$79</f>
        <v>47165.416666666672</v>
      </c>
      <c r="G79" s="213">
        <f t="shared" si="15"/>
        <v>78665.416666666672</v>
      </c>
      <c r="H79" s="40">
        <f t="shared" si="16"/>
        <v>78800</v>
      </c>
    </row>
    <row r="80" spans="1:8" ht="15" customHeight="1">
      <c r="A80" s="109"/>
      <c r="B80" s="46"/>
      <c r="C80" s="46"/>
      <c r="D80" s="55" t="s">
        <v>22</v>
      </c>
      <c r="E80" s="82">
        <v>10</v>
      </c>
      <c r="F80" s="82">
        <f>(計算基礎!$G$10*計算基礎!$H$4/E80)*B$79</f>
        <v>56598.5</v>
      </c>
      <c r="G80" s="213">
        <f t="shared" si="15"/>
        <v>88098.5</v>
      </c>
      <c r="H80" s="40">
        <f t="shared" si="16"/>
        <v>88200</v>
      </c>
    </row>
    <row r="81" spans="1:8" ht="15" customHeight="1">
      <c r="A81" s="109"/>
      <c r="B81" s="270" t="s">
        <v>88</v>
      </c>
      <c r="C81" s="46"/>
      <c r="D81" s="55" t="s">
        <v>23</v>
      </c>
      <c r="E81" s="82">
        <v>8</v>
      </c>
      <c r="F81" s="82">
        <f>(計算基礎!$G$10*計算基礎!$H$4/E81)*B$79</f>
        <v>70748.125</v>
      </c>
      <c r="G81" s="214">
        <f t="shared" si="15"/>
        <v>102248.125</v>
      </c>
      <c r="H81" s="40">
        <f t="shared" si="16"/>
        <v>102400</v>
      </c>
    </row>
    <row r="82" spans="1:8" ht="15" customHeight="1" thickBot="1">
      <c r="A82" s="110"/>
      <c r="B82" s="271">
        <v>6</v>
      </c>
      <c r="C82" s="48"/>
      <c r="D82" s="56" t="s">
        <v>24</v>
      </c>
      <c r="E82" s="87">
        <v>7</v>
      </c>
      <c r="F82" s="87">
        <f>(計算基礎!$G$10*計算基礎!$H$4/E82)*B$79</f>
        <v>80855</v>
      </c>
      <c r="G82" s="215">
        <f t="shared" si="15"/>
        <v>112355</v>
      </c>
      <c r="H82" s="41">
        <f t="shared" si="16"/>
        <v>112500</v>
      </c>
    </row>
    <row r="83" spans="1:8" ht="15" customHeight="1" thickTop="1">
      <c r="A83" s="109"/>
      <c r="B83" s="46"/>
      <c r="C83" s="46"/>
      <c r="D83" s="53" t="s">
        <v>19</v>
      </c>
      <c r="E83" s="81">
        <v>22</v>
      </c>
      <c r="F83" s="81">
        <f>(計算基礎!$G$10*計算基礎!$H$4/E83)*B$85</f>
        <v>25726.590909090912</v>
      </c>
      <c r="G83" s="109">
        <f t="shared" ref="G83:G88" si="17">F83+$C$85</f>
        <v>57226.590909090912</v>
      </c>
      <c r="H83" s="40">
        <f>H$71+200</f>
        <v>57500</v>
      </c>
    </row>
    <row r="84" spans="1:8" ht="15" customHeight="1">
      <c r="A84" s="109"/>
      <c r="B84" s="46" t="s">
        <v>89</v>
      </c>
      <c r="C84" s="46"/>
      <c r="D84" s="55" t="s">
        <v>20</v>
      </c>
      <c r="E84" s="82">
        <v>15</v>
      </c>
      <c r="F84" s="82">
        <f>(計算基礎!$G$10*計算基礎!$H$4/E84)*B$85</f>
        <v>37732.333333333328</v>
      </c>
      <c r="G84" s="52">
        <f t="shared" si="17"/>
        <v>69232.333333333328</v>
      </c>
      <c r="H84" s="40">
        <f>H$72+200</f>
        <v>69500</v>
      </c>
    </row>
    <row r="85" spans="1:8" ht="15" customHeight="1">
      <c r="A85" s="109">
        <v>2200</v>
      </c>
      <c r="B85" s="46">
        <v>5</v>
      </c>
      <c r="C85" s="46">
        <f>計算基礎!$J$2*B85</f>
        <v>31500</v>
      </c>
      <c r="D85" s="55" t="s">
        <v>21</v>
      </c>
      <c r="E85" s="82">
        <v>12</v>
      </c>
      <c r="F85" s="82">
        <f>(計算基礎!$G$10*計算基礎!$H$4/E85)*B$85</f>
        <v>47165.416666666672</v>
      </c>
      <c r="G85" s="52">
        <f t="shared" si="17"/>
        <v>78665.416666666672</v>
      </c>
      <c r="H85" s="40">
        <f>H$73+200</f>
        <v>78900</v>
      </c>
    </row>
    <row r="86" spans="1:8" ht="15" customHeight="1">
      <c r="A86" s="109"/>
      <c r="B86" s="46"/>
      <c r="C86" s="46"/>
      <c r="D86" s="55" t="s">
        <v>22</v>
      </c>
      <c r="E86" s="82">
        <v>10</v>
      </c>
      <c r="F86" s="82">
        <f>(計算基礎!$G$10*計算基礎!$H$4/E86)*B$85</f>
        <v>56598.5</v>
      </c>
      <c r="G86" s="52">
        <f t="shared" si="17"/>
        <v>88098.5</v>
      </c>
      <c r="H86" s="40">
        <f>H$74+200</f>
        <v>88300</v>
      </c>
    </row>
    <row r="87" spans="1:8" ht="15" customHeight="1">
      <c r="A87" s="109"/>
      <c r="B87" s="270" t="s">
        <v>88</v>
      </c>
      <c r="C87" s="46"/>
      <c r="D87" s="55" t="s">
        <v>23</v>
      </c>
      <c r="E87" s="82">
        <v>8</v>
      </c>
      <c r="F87" s="82">
        <f>(計算基礎!$G$10*計算基礎!$H$4/E87)*B$85</f>
        <v>70748.125</v>
      </c>
      <c r="G87" s="47">
        <f t="shared" si="17"/>
        <v>102248.125</v>
      </c>
      <c r="H87" s="40">
        <f>H$75+200</f>
        <v>102500</v>
      </c>
    </row>
    <row r="88" spans="1:8" ht="15" customHeight="1" thickBot="1">
      <c r="A88" s="110"/>
      <c r="B88" s="271">
        <v>6</v>
      </c>
      <c r="C88" s="48"/>
      <c r="D88" s="56" t="s">
        <v>24</v>
      </c>
      <c r="E88" s="87">
        <v>7</v>
      </c>
      <c r="F88" s="87">
        <f>(計算基礎!$G$10*計算基礎!$H$4/E88)*B$85</f>
        <v>80855</v>
      </c>
      <c r="G88" s="49">
        <f t="shared" si="17"/>
        <v>112355</v>
      </c>
      <c r="H88" s="41">
        <f>H$76+200</f>
        <v>112600</v>
      </c>
    </row>
    <row r="89" spans="1:8" ht="15" customHeight="1" thickTop="1">
      <c r="A89" s="109"/>
      <c r="B89" s="46"/>
      <c r="C89" s="46"/>
      <c r="D89" s="53" t="s">
        <v>19</v>
      </c>
      <c r="E89" s="81">
        <v>22</v>
      </c>
      <c r="F89" s="81">
        <f>(計算基礎!$G$10*計算基礎!$H$4/E89)*B$91</f>
        <v>25726.590909090912</v>
      </c>
      <c r="G89" s="109">
        <f t="shared" ref="G89:G94" si="18">F89+$C$91</f>
        <v>57226.590909090912</v>
      </c>
      <c r="H89" s="42">
        <f>H$71+300</f>
        <v>57600</v>
      </c>
    </row>
    <row r="90" spans="1:8" ht="15" customHeight="1">
      <c r="A90" s="109"/>
      <c r="B90" s="46" t="s">
        <v>89</v>
      </c>
      <c r="C90" s="46"/>
      <c r="D90" s="55" t="s">
        <v>20</v>
      </c>
      <c r="E90" s="82">
        <v>15</v>
      </c>
      <c r="F90" s="82">
        <f>(計算基礎!$G$10*計算基礎!$H$4/E90)*B$91</f>
        <v>37732.333333333328</v>
      </c>
      <c r="G90" s="52">
        <f t="shared" si="18"/>
        <v>69232.333333333328</v>
      </c>
      <c r="H90" s="40">
        <f>H$72+300</f>
        <v>69600</v>
      </c>
    </row>
    <row r="91" spans="1:8" ht="15" customHeight="1">
      <c r="A91" s="109">
        <v>2250</v>
      </c>
      <c r="B91" s="46">
        <v>5</v>
      </c>
      <c r="C91" s="46">
        <f>計算基礎!$J$2*B91</f>
        <v>31500</v>
      </c>
      <c r="D91" s="55" t="s">
        <v>21</v>
      </c>
      <c r="E91" s="82">
        <v>12</v>
      </c>
      <c r="F91" s="82">
        <f>(計算基礎!$G$10*計算基礎!$H$4/E91)*B$91</f>
        <v>47165.416666666672</v>
      </c>
      <c r="G91" s="52">
        <f t="shared" si="18"/>
        <v>78665.416666666672</v>
      </c>
      <c r="H91" s="40">
        <f>H$73+300</f>
        <v>79000</v>
      </c>
    </row>
    <row r="92" spans="1:8" ht="15" customHeight="1">
      <c r="A92" s="109"/>
      <c r="B92" s="46"/>
      <c r="C92" s="46"/>
      <c r="D92" s="55" t="s">
        <v>22</v>
      </c>
      <c r="E92" s="82">
        <v>10</v>
      </c>
      <c r="F92" s="82">
        <f>(計算基礎!$G$10*計算基礎!$H$4/E92)*B$91</f>
        <v>56598.5</v>
      </c>
      <c r="G92" s="52">
        <f t="shared" si="18"/>
        <v>88098.5</v>
      </c>
      <c r="H92" s="40">
        <f>H$74+300</f>
        <v>88400</v>
      </c>
    </row>
    <row r="93" spans="1:8" ht="15" customHeight="1">
      <c r="A93" s="109"/>
      <c r="B93" s="270" t="s">
        <v>88</v>
      </c>
      <c r="C93" s="46"/>
      <c r="D93" s="55" t="s">
        <v>23</v>
      </c>
      <c r="E93" s="84">
        <v>8</v>
      </c>
      <c r="F93" s="84">
        <f>(計算基礎!$G$10*計算基礎!$H$4/E93)*B$91</f>
        <v>70748.125</v>
      </c>
      <c r="G93" s="75">
        <f t="shared" si="18"/>
        <v>102248.125</v>
      </c>
      <c r="H93" s="65">
        <f>H$75+300</f>
        <v>102600</v>
      </c>
    </row>
    <row r="94" spans="1:8" ht="15" customHeight="1" thickBot="1">
      <c r="A94" s="110"/>
      <c r="B94" s="271">
        <v>6</v>
      </c>
      <c r="C94" s="48"/>
      <c r="D94" s="56" t="s">
        <v>24</v>
      </c>
      <c r="E94" s="106">
        <v>7</v>
      </c>
      <c r="F94" s="76">
        <f>(計算基礎!$G$10*計算基礎!$H$4/E94)*B$91</f>
        <v>80855</v>
      </c>
      <c r="G94" s="74">
        <f t="shared" si="18"/>
        <v>112355</v>
      </c>
      <c r="H94" s="67">
        <f>H$76+300</f>
        <v>112700</v>
      </c>
    </row>
    <row r="95" spans="1:8" ht="15" customHeight="1" thickTop="1">
      <c r="A95" s="109"/>
      <c r="B95" s="46"/>
      <c r="C95" s="46"/>
      <c r="D95" s="55" t="s">
        <v>19</v>
      </c>
      <c r="E95" s="84">
        <v>21</v>
      </c>
      <c r="F95" s="103">
        <f>(計算基礎!$G$10*計算基礎!$H$4/E95)*B$97</f>
        <v>26951.666666666664</v>
      </c>
      <c r="G95" s="200">
        <f t="shared" ref="G95:G100" si="19">F95+$C$97</f>
        <v>58451.666666666664</v>
      </c>
      <c r="H95" s="65">
        <f>H89+300</f>
        <v>57900</v>
      </c>
    </row>
    <row r="96" spans="1:8" ht="15" customHeight="1">
      <c r="A96" s="109"/>
      <c r="B96" s="46" t="s">
        <v>89</v>
      </c>
      <c r="C96" s="46"/>
      <c r="D96" s="55" t="s">
        <v>20</v>
      </c>
      <c r="E96" s="84">
        <v>15</v>
      </c>
      <c r="F96" s="84">
        <f>(計算基礎!$G$10*計算基礎!$H$4/E96)*B$97</f>
        <v>37732.333333333328</v>
      </c>
      <c r="G96" s="74">
        <f t="shared" si="19"/>
        <v>69232.333333333328</v>
      </c>
      <c r="H96" s="65">
        <f>H$72+400</f>
        <v>69700</v>
      </c>
    </row>
    <row r="97" spans="1:8" ht="15" customHeight="1">
      <c r="A97" s="109">
        <v>2300</v>
      </c>
      <c r="B97" s="46">
        <v>5</v>
      </c>
      <c r="C97" s="46">
        <f>計算基礎!$J$2*B97</f>
        <v>31500</v>
      </c>
      <c r="D97" s="55" t="s">
        <v>21</v>
      </c>
      <c r="E97" s="84">
        <v>12</v>
      </c>
      <c r="F97" s="84">
        <f>(計算基礎!$G$10*計算基礎!$H$4/E97)*B$97</f>
        <v>47165.416666666672</v>
      </c>
      <c r="G97" s="74">
        <f t="shared" si="19"/>
        <v>78665.416666666672</v>
      </c>
      <c r="H97" s="65">
        <f>H$73+400</f>
        <v>79100</v>
      </c>
    </row>
    <row r="98" spans="1:8" ht="15" customHeight="1">
      <c r="A98" s="109"/>
      <c r="B98" s="46"/>
      <c r="C98" s="46"/>
      <c r="D98" s="55" t="s">
        <v>22</v>
      </c>
      <c r="E98" s="84">
        <v>10</v>
      </c>
      <c r="F98" s="84">
        <f>(計算基礎!$G$10*計算基礎!$H$4/E98)*B$97</f>
        <v>56598.5</v>
      </c>
      <c r="G98" s="74">
        <f t="shared" si="19"/>
        <v>88098.5</v>
      </c>
      <c r="H98" s="65">
        <f>H$74+400</f>
        <v>88500</v>
      </c>
    </row>
    <row r="99" spans="1:8" ht="15" customHeight="1">
      <c r="A99" s="109"/>
      <c r="B99" s="270" t="s">
        <v>88</v>
      </c>
      <c r="C99" s="46"/>
      <c r="D99" s="55" t="s">
        <v>23</v>
      </c>
      <c r="E99" s="84">
        <v>8</v>
      </c>
      <c r="F99" s="84">
        <f>(計算基礎!$G$10*計算基礎!$H$4/E99)*B$97</f>
        <v>70748.125</v>
      </c>
      <c r="G99" s="75">
        <f t="shared" si="19"/>
        <v>102248.125</v>
      </c>
      <c r="H99" s="65">
        <f>H$75+400</f>
        <v>102700</v>
      </c>
    </row>
    <row r="100" spans="1:8" ht="15" customHeight="1" thickBot="1">
      <c r="A100" s="45"/>
      <c r="B100" s="272">
        <v>6</v>
      </c>
      <c r="C100" s="53"/>
      <c r="D100" s="55" t="s">
        <v>24</v>
      </c>
      <c r="E100" s="84">
        <v>7</v>
      </c>
      <c r="F100" s="84">
        <f>(計算基礎!$G$10*計算基礎!$H$4/E100)*B$97</f>
        <v>80855</v>
      </c>
      <c r="G100" s="75">
        <f t="shared" si="19"/>
        <v>112355</v>
      </c>
      <c r="H100" s="80">
        <f>H$76+400</f>
        <v>112800</v>
      </c>
    </row>
    <row r="101" spans="1:8" ht="15" customHeight="1">
      <c r="A101" s="54"/>
      <c r="B101" s="54"/>
      <c r="C101" s="54"/>
      <c r="D101" s="54"/>
      <c r="E101" s="104"/>
      <c r="F101" s="104"/>
      <c r="G101" s="104"/>
      <c r="H101" s="128"/>
    </row>
    <row r="102" spans="1:8" ht="15" customHeight="1" thickBot="1">
      <c r="A102" s="54"/>
      <c r="B102" s="54"/>
      <c r="C102" s="54"/>
      <c r="D102" s="54"/>
      <c r="E102" s="104"/>
      <c r="F102" s="104"/>
      <c r="G102" s="104"/>
      <c r="H102" s="128"/>
    </row>
    <row r="103" spans="1:8" ht="15" customHeight="1" thickBot="1">
      <c r="A103" s="33" t="s">
        <v>1</v>
      </c>
      <c r="B103" s="105" t="s">
        <v>35</v>
      </c>
      <c r="C103" s="32" t="str">
        <f>"融着費(@" &amp; 計算基礎!$J$2&amp;")"</f>
        <v>融着費(@6300)</v>
      </c>
      <c r="D103" s="33" t="s">
        <v>0</v>
      </c>
      <c r="E103" s="105" t="s">
        <v>3</v>
      </c>
      <c r="F103" s="31" t="s">
        <v>2</v>
      </c>
      <c r="G103" s="37" t="s">
        <v>36</v>
      </c>
      <c r="H103" s="70" t="s">
        <v>49</v>
      </c>
    </row>
    <row r="104" spans="1:8" ht="15" customHeight="1">
      <c r="A104" s="130"/>
      <c r="B104" s="44"/>
      <c r="C104" s="44"/>
      <c r="D104" s="64" t="s">
        <v>19</v>
      </c>
      <c r="E104" s="117">
        <v>21</v>
      </c>
      <c r="F104" s="117">
        <f>(計算基礎!$G$10*計算基礎!$H$4/E104)*B$106</f>
        <v>26951.666666666664</v>
      </c>
      <c r="G104" s="118">
        <f t="shared" ref="G104:G109" si="20">F104+$C$106</f>
        <v>58451.666666666664</v>
      </c>
      <c r="H104" s="119">
        <f>H$95+100</f>
        <v>58000</v>
      </c>
    </row>
    <row r="105" spans="1:8" ht="15" customHeight="1">
      <c r="A105" s="109"/>
      <c r="B105" s="46" t="s">
        <v>89</v>
      </c>
      <c r="C105" s="46"/>
      <c r="D105" s="55" t="s">
        <v>20</v>
      </c>
      <c r="E105" s="84">
        <v>15</v>
      </c>
      <c r="F105" s="84">
        <f>(計算基礎!$G$10*計算基礎!$H$4/E105)*B$106</f>
        <v>37732.333333333328</v>
      </c>
      <c r="G105" s="74">
        <f t="shared" si="20"/>
        <v>69232.333333333328</v>
      </c>
      <c r="H105" s="65">
        <f>H$72+500</f>
        <v>69800</v>
      </c>
    </row>
    <row r="106" spans="1:8" ht="15" customHeight="1">
      <c r="A106" s="109">
        <v>2350</v>
      </c>
      <c r="B106" s="46">
        <v>5</v>
      </c>
      <c r="C106" s="46">
        <f>計算基礎!$J$2*B106</f>
        <v>31500</v>
      </c>
      <c r="D106" s="55" t="s">
        <v>21</v>
      </c>
      <c r="E106" s="84">
        <v>12</v>
      </c>
      <c r="F106" s="84">
        <f>(計算基礎!$G$10*計算基礎!$H$4/E106)*B$106</f>
        <v>47165.416666666672</v>
      </c>
      <c r="G106" s="74">
        <f t="shared" si="20"/>
        <v>78665.416666666672</v>
      </c>
      <c r="H106" s="65">
        <f>H$73+500</f>
        <v>79200</v>
      </c>
    </row>
    <row r="107" spans="1:8" ht="15" customHeight="1">
      <c r="A107" s="109"/>
      <c r="B107" s="46"/>
      <c r="C107" s="46"/>
      <c r="D107" s="55" t="s">
        <v>22</v>
      </c>
      <c r="E107" s="84">
        <v>10</v>
      </c>
      <c r="F107" s="84">
        <f>(計算基礎!$G$10*計算基礎!$H$4/E107)*B$106</f>
        <v>56598.5</v>
      </c>
      <c r="G107" s="74">
        <f t="shared" si="20"/>
        <v>88098.5</v>
      </c>
      <c r="H107" s="65">
        <f>H$74+500</f>
        <v>88600</v>
      </c>
    </row>
    <row r="108" spans="1:8" ht="15" customHeight="1">
      <c r="A108" s="109"/>
      <c r="B108" s="270" t="s">
        <v>88</v>
      </c>
      <c r="C108" s="46"/>
      <c r="D108" s="55" t="s">
        <v>23</v>
      </c>
      <c r="E108" s="84">
        <v>8</v>
      </c>
      <c r="F108" s="84">
        <f>(計算基礎!$G$10*計算基礎!$H$4/E108)*B$106</f>
        <v>70748.125</v>
      </c>
      <c r="G108" s="75">
        <f t="shared" si="20"/>
        <v>102248.125</v>
      </c>
      <c r="H108" s="65">
        <f>H$75+500</f>
        <v>102800</v>
      </c>
    </row>
    <row r="109" spans="1:8" ht="15" customHeight="1" thickBot="1">
      <c r="A109" s="110"/>
      <c r="B109" s="271">
        <v>6</v>
      </c>
      <c r="C109" s="48"/>
      <c r="D109" s="56" t="s">
        <v>24</v>
      </c>
      <c r="E109" s="106">
        <v>7</v>
      </c>
      <c r="F109" s="76">
        <f>(計算基礎!$G$10*計算基礎!$H$4/E109)*B$106</f>
        <v>80855</v>
      </c>
      <c r="G109" s="74">
        <f t="shared" si="20"/>
        <v>112355</v>
      </c>
      <c r="H109" s="67">
        <f>H$76+500</f>
        <v>112900</v>
      </c>
    </row>
    <row r="110" spans="1:8" ht="15" customHeight="1" thickTop="1">
      <c r="A110" s="109"/>
      <c r="B110" s="46"/>
      <c r="C110" s="46"/>
      <c r="D110" s="55" t="s">
        <v>19</v>
      </c>
      <c r="E110" s="84">
        <v>21</v>
      </c>
      <c r="F110" s="103">
        <f>(計算基礎!$G$10*計算基礎!$H$4/E110)*B$112</f>
        <v>26951.666666666664</v>
      </c>
      <c r="G110" s="226">
        <f t="shared" ref="G110:G115" si="21">F110+$C$112</f>
        <v>58451.666666666664</v>
      </c>
      <c r="H110" s="65">
        <f>H$95+200</f>
        <v>58100</v>
      </c>
    </row>
    <row r="111" spans="1:8" ht="15" customHeight="1">
      <c r="A111" s="109"/>
      <c r="B111" s="46" t="s">
        <v>89</v>
      </c>
      <c r="C111" s="46"/>
      <c r="D111" s="55" t="s">
        <v>20</v>
      </c>
      <c r="E111" s="84">
        <v>15</v>
      </c>
      <c r="F111" s="84">
        <f>(計算基礎!$G$10*計算基礎!$H$4/E111)*B$112</f>
        <v>37732.333333333328</v>
      </c>
      <c r="G111" s="216">
        <f t="shared" si="21"/>
        <v>69232.333333333328</v>
      </c>
      <c r="H111" s="65">
        <f>H$72+600</f>
        <v>69900</v>
      </c>
    </row>
    <row r="112" spans="1:8" ht="15" customHeight="1">
      <c r="A112" s="109">
        <v>2400</v>
      </c>
      <c r="B112" s="46">
        <v>5</v>
      </c>
      <c r="C112" s="46">
        <f>計算基礎!$J$2*B112</f>
        <v>31500</v>
      </c>
      <c r="D112" s="55" t="s">
        <v>21</v>
      </c>
      <c r="E112" s="84">
        <v>12</v>
      </c>
      <c r="F112" s="84">
        <f>(計算基礎!$G$10*計算基礎!$H$4/E112)*B$112</f>
        <v>47165.416666666672</v>
      </c>
      <c r="G112" s="216">
        <f t="shared" si="21"/>
        <v>78665.416666666672</v>
      </c>
      <c r="H112" s="65">
        <f>H$73+600</f>
        <v>79300</v>
      </c>
    </row>
    <row r="113" spans="1:8" ht="15" customHeight="1">
      <c r="A113" s="109"/>
      <c r="B113" s="46"/>
      <c r="C113" s="46"/>
      <c r="D113" s="55" t="s">
        <v>22</v>
      </c>
      <c r="E113" s="84">
        <v>9</v>
      </c>
      <c r="F113" s="84">
        <f>(計算基礎!$G$10*計算基礎!$H$4/E113)*B$112</f>
        <v>62887.222222222226</v>
      </c>
      <c r="G113" s="216">
        <f t="shared" si="21"/>
        <v>94387.222222222219</v>
      </c>
      <c r="H113" s="65">
        <f>ROUNDUP(G113,-2)</f>
        <v>94400</v>
      </c>
    </row>
    <row r="114" spans="1:8" ht="15" customHeight="1">
      <c r="A114" s="109"/>
      <c r="B114" s="270" t="s">
        <v>88</v>
      </c>
      <c r="C114" s="46"/>
      <c r="D114" s="55" t="s">
        <v>23</v>
      </c>
      <c r="E114" s="84">
        <v>8</v>
      </c>
      <c r="F114" s="84">
        <f>(計算基礎!$G$10*計算基礎!$H$4/E114)*B$112</f>
        <v>70748.125</v>
      </c>
      <c r="G114" s="219">
        <f t="shared" si="21"/>
        <v>102248.125</v>
      </c>
      <c r="H114" s="65">
        <f>H$75+600</f>
        <v>102900</v>
      </c>
    </row>
    <row r="115" spans="1:8" ht="15" customHeight="1" thickBot="1">
      <c r="A115" s="110"/>
      <c r="B115" s="271">
        <v>7</v>
      </c>
      <c r="C115" s="48"/>
      <c r="D115" s="56" t="s">
        <v>24</v>
      </c>
      <c r="E115" s="106">
        <v>7</v>
      </c>
      <c r="F115" s="76">
        <f>(計算基礎!$G$10*計算基礎!$H$4/E115)*B$112</f>
        <v>80855</v>
      </c>
      <c r="G115" s="218">
        <f t="shared" si="21"/>
        <v>112355</v>
      </c>
      <c r="H115" s="67">
        <f>H$76+600</f>
        <v>113000</v>
      </c>
    </row>
    <row r="116" spans="1:8" ht="15" customHeight="1" thickTop="1">
      <c r="A116" s="109"/>
      <c r="B116" s="46"/>
      <c r="C116" s="46"/>
      <c r="D116" s="55" t="s">
        <v>19</v>
      </c>
      <c r="E116" s="84">
        <v>21</v>
      </c>
      <c r="F116" s="103">
        <f>(計算基礎!$G$10*計算基礎!$H$4/E116)*B$118</f>
        <v>26951.666666666664</v>
      </c>
      <c r="G116" s="122">
        <f t="shared" ref="G116:G121" si="22">F116+$C$118</f>
        <v>58451.666666666664</v>
      </c>
      <c r="H116" s="65">
        <f>H$95+300</f>
        <v>58200</v>
      </c>
    </row>
    <row r="117" spans="1:8" ht="15" customHeight="1">
      <c r="A117" s="109"/>
      <c r="B117" s="46" t="s">
        <v>89</v>
      </c>
      <c r="C117" s="46"/>
      <c r="D117" s="55" t="s">
        <v>20</v>
      </c>
      <c r="E117" s="84">
        <v>15</v>
      </c>
      <c r="F117" s="84">
        <f>(計算基礎!$G$10*計算基礎!$H$4/E117)*B$118</f>
        <v>37732.333333333328</v>
      </c>
      <c r="G117" s="74">
        <f t="shared" si="22"/>
        <v>69232.333333333328</v>
      </c>
      <c r="H117" s="65">
        <f>H$72+700</f>
        <v>70000</v>
      </c>
    </row>
    <row r="118" spans="1:8" ht="15" customHeight="1">
      <c r="A118" s="109">
        <v>2450</v>
      </c>
      <c r="B118" s="46">
        <v>5</v>
      </c>
      <c r="C118" s="46">
        <f>計算基礎!$J$2*B118</f>
        <v>31500</v>
      </c>
      <c r="D118" s="55" t="s">
        <v>21</v>
      </c>
      <c r="E118" s="84">
        <v>12</v>
      </c>
      <c r="F118" s="84">
        <f>(計算基礎!$G$10*計算基礎!$H$4/E118)*B$118</f>
        <v>47165.416666666672</v>
      </c>
      <c r="G118" s="74">
        <f t="shared" si="22"/>
        <v>78665.416666666672</v>
      </c>
      <c r="H118" s="65">
        <f>H$73+700</f>
        <v>79400</v>
      </c>
    </row>
    <row r="119" spans="1:8" ht="15" customHeight="1">
      <c r="A119" s="109"/>
      <c r="B119" s="46"/>
      <c r="C119" s="46"/>
      <c r="D119" s="55" t="s">
        <v>22</v>
      </c>
      <c r="E119" s="84">
        <v>9</v>
      </c>
      <c r="F119" s="84">
        <f>(計算基礎!$G$10*計算基礎!$H$4/E119)*B$118</f>
        <v>62887.222222222226</v>
      </c>
      <c r="G119" s="74">
        <f t="shared" si="22"/>
        <v>94387.222222222219</v>
      </c>
      <c r="H119" s="65">
        <f>H$113+100</f>
        <v>94500</v>
      </c>
    </row>
    <row r="120" spans="1:8" ht="15" customHeight="1">
      <c r="A120" s="109"/>
      <c r="B120" s="270" t="s">
        <v>88</v>
      </c>
      <c r="C120" s="46"/>
      <c r="D120" s="55" t="s">
        <v>23</v>
      </c>
      <c r="E120" s="84">
        <v>8</v>
      </c>
      <c r="F120" s="84">
        <f>(計算基礎!$G$10*計算基礎!$H$4/E120)*B$118</f>
        <v>70748.125</v>
      </c>
      <c r="G120" s="75">
        <f t="shared" si="22"/>
        <v>102248.125</v>
      </c>
      <c r="H120" s="65">
        <f>H$75+700</f>
        <v>103000</v>
      </c>
    </row>
    <row r="121" spans="1:8" ht="15" customHeight="1" thickBot="1">
      <c r="A121" s="261"/>
      <c r="B121" s="273">
        <v>7</v>
      </c>
      <c r="C121" s="260"/>
      <c r="D121" s="121" t="s">
        <v>24</v>
      </c>
      <c r="E121" s="124">
        <v>7</v>
      </c>
      <c r="F121" s="124">
        <f>(計算基礎!$G$10*計算基礎!$H$4/E121)*B$118</f>
        <v>80855</v>
      </c>
      <c r="G121" s="125">
        <f t="shared" si="22"/>
        <v>112355</v>
      </c>
      <c r="H121" s="79">
        <f>H$76+700</f>
        <v>113100</v>
      </c>
    </row>
    <row r="122" spans="1:8" ht="15" customHeight="1" thickTop="1">
      <c r="A122" s="109"/>
      <c r="B122" s="46"/>
      <c r="C122" s="46"/>
      <c r="D122" s="53" t="s">
        <v>19</v>
      </c>
      <c r="E122" s="103">
        <v>24</v>
      </c>
      <c r="F122" s="103">
        <f>(計算基礎!$G$10*計算基礎!$H$4/E122)*B$124</f>
        <v>28299.25</v>
      </c>
      <c r="G122" s="122">
        <f t="shared" ref="G122:G127" si="23">F122+$C$124</f>
        <v>66099.25</v>
      </c>
      <c r="H122" s="73">
        <f t="shared" ref="H122:H127" si="24">ROUNDUP(G122,-2)</f>
        <v>66100</v>
      </c>
    </row>
    <row r="123" spans="1:8" ht="15" customHeight="1">
      <c r="A123" s="109"/>
      <c r="B123" s="46" t="s">
        <v>89</v>
      </c>
      <c r="C123" s="46"/>
      <c r="D123" s="55" t="s">
        <v>20</v>
      </c>
      <c r="E123" s="84">
        <v>17</v>
      </c>
      <c r="F123" s="84">
        <f>(計算基礎!$G$10*計算基礎!$H$4/E123)*B$124</f>
        <v>39951.882352941175</v>
      </c>
      <c r="G123" s="74">
        <f t="shared" si="23"/>
        <v>77751.882352941175</v>
      </c>
      <c r="H123" s="65">
        <f t="shared" si="24"/>
        <v>77800</v>
      </c>
    </row>
    <row r="124" spans="1:8" ht="15" customHeight="1">
      <c r="A124" s="109">
        <v>2500</v>
      </c>
      <c r="B124" s="46">
        <v>6</v>
      </c>
      <c r="C124" s="46">
        <f>計算基礎!$J$2*B124</f>
        <v>37800</v>
      </c>
      <c r="D124" s="55" t="s">
        <v>21</v>
      </c>
      <c r="E124" s="84">
        <v>13</v>
      </c>
      <c r="F124" s="84">
        <f>(計算基礎!$G$10*計算基礎!$H$4/E124)*B$124</f>
        <v>52244.769230769234</v>
      </c>
      <c r="G124" s="74">
        <f t="shared" si="23"/>
        <v>90044.769230769234</v>
      </c>
      <c r="H124" s="65">
        <f t="shared" si="24"/>
        <v>90100</v>
      </c>
    </row>
    <row r="125" spans="1:8" ht="15" customHeight="1">
      <c r="A125" s="109"/>
      <c r="B125" s="46"/>
      <c r="C125" s="46"/>
      <c r="D125" s="55" t="s">
        <v>22</v>
      </c>
      <c r="E125" s="84">
        <v>10</v>
      </c>
      <c r="F125" s="84">
        <f>(計算基礎!$G$10*計算基礎!$H$4/E125)*B$124</f>
        <v>67918.200000000012</v>
      </c>
      <c r="G125" s="74">
        <f t="shared" si="23"/>
        <v>105718.20000000001</v>
      </c>
      <c r="H125" s="65">
        <f t="shared" si="24"/>
        <v>105800</v>
      </c>
    </row>
    <row r="126" spans="1:8" ht="15" customHeight="1">
      <c r="A126" s="109"/>
      <c r="B126" s="270" t="s">
        <v>88</v>
      </c>
      <c r="C126" s="46"/>
      <c r="D126" s="55" t="s">
        <v>23</v>
      </c>
      <c r="E126" s="84">
        <v>9</v>
      </c>
      <c r="F126" s="84">
        <f>(計算基礎!$G$10*計算基礎!$H$4/E126)*B$124</f>
        <v>75464.666666666672</v>
      </c>
      <c r="G126" s="75">
        <f t="shared" si="23"/>
        <v>113264.66666666667</v>
      </c>
      <c r="H126" s="65">
        <f t="shared" si="24"/>
        <v>113300</v>
      </c>
    </row>
    <row r="127" spans="1:8" ht="15" customHeight="1" thickBot="1">
      <c r="A127" s="110"/>
      <c r="B127" s="271">
        <v>7</v>
      </c>
      <c r="C127" s="48"/>
      <c r="D127" s="56" t="s">
        <v>24</v>
      </c>
      <c r="E127" s="106">
        <v>8</v>
      </c>
      <c r="F127" s="106">
        <f>(計算基礎!$G$10*計算基礎!$H$4/E127)*B$124</f>
        <v>84897.75</v>
      </c>
      <c r="G127" s="74">
        <f t="shared" si="23"/>
        <v>122697.75</v>
      </c>
      <c r="H127" s="67">
        <f t="shared" si="24"/>
        <v>122700</v>
      </c>
    </row>
    <row r="128" spans="1:8" ht="15" customHeight="1" thickTop="1">
      <c r="A128" s="109"/>
      <c r="B128" s="46"/>
      <c r="C128" s="46"/>
      <c r="D128" s="53" t="s">
        <v>19</v>
      </c>
      <c r="E128" s="103">
        <v>23</v>
      </c>
      <c r="F128" s="103">
        <f>(計算基礎!$G$10*計算基礎!$H$4/E128)*B$130</f>
        <v>29529.652173913044</v>
      </c>
      <c r="G128" s="226">
        <f t="shared" ref="G128:G133" si="25">F128+$C$130</f>
        <v>67329.65217391304</v>
      </c>
      <c r="H128" s="65">
        <f>ROUNDUP(G128,-2)</f>
        <v>67400</v>
      </c>
    </row>
    <row r="129" spans="1:8" ht="15" customHeight="1">
      <c r="A129" s="109"/>
      <c r="B129" s="46" t="s">
        <v>89</v>
      </c>
      <c r="C129" s="46"/>
      <c r="D129" s="55" t="s">
        <v>20</v>
      </c>
      <c r="E129" s="84">
        <v>17</v>
      </c>
      <c r="F129" s="84">
        <f>(計算基礎!$G$10*計算基礎!$H$4/E129)*B$130</f>
        <v>39951.882352941175</v>
      </c>
      <c r="G129" s="216">
        <f t="shared" si="25"/>
        <v>77751.882352941175</v>
      </c>
      <c r="H129" s="65">
        <f>H$123+100</f>
        <v>77900</v>
      </c>
    </row>
    <row r="130" spans="1:8" ht="15" customHeight="1">
      <c r="A130" s="109">
        <v>2550</v>
      </c>
      <c r="B130" s="46">
        <v>6</v>
      </c>
      <c r="C130" s="46">
        <f>計算基礎!$J$2*B130</f>
        <v>37800</v>
      </c>
      <c r="D130" s="55" t="s">
        <v>21</v>
      </c>
      <c r="E130" s="82">
        <v>13</v>
      </c>
      <c r="F130" s="82">
        <f>(計算基礎!$G$10*計算基礎!$H$4/E130)*B$130</f>
        <v>52244.769230769234</v>
      </c>
      <c r="G130" s="213">
        <f t="shared" si="25"/>
        <v>90044.769230769234</v>
      </c>
      <c r="H130" s="40">
        <f>H$124+100</f>
        <v>90200</v>
      </c>
    </row>
    <row r="131" spans="1:8" ht="15" customHeight="1">
      <c r="A131" s="109"/>
      <c r="B131" s="46"/>
      <c r="C131" s="46"/>
      <c r="D131" s="55" t="s">
        <v>22</v>
      </c>
      <c r="E131" s="82">
        <v>10</v>
      </c>
      <c r="F131" s="82">
        <f>(計算基礎!$G$10*計算基礎!$H$4/E131)*B$130</f>
        <v>67918.200000000012</v>
      </c>
      <c r="G131" s="213">
        <f t="shared" si="25"/>
        <v>105718.20000000001</v>
      </c>
      <c r="H131" s="40">
        <f>H$125+100</f>
        <v>105900</v>
      </c>
    </row>
    <row r="132" spans="1:8" ht="15" customHeight="1">
      <c r="A132" s="109"/>
      <c r="B132" s="270" t="s">
        <v>88</v>
      </c>
      <c r="C132" s="46"/>
      <c r="D132" s="55" t="s">
        <v>23</v>
      </c>
      <c r="E132" s="82">
        <v>9</v>
      </c>
      <c r="F132" s="82">
        <f>(計算基礎!$G$10*計算基礎!$H$4/E132)*B$130</f>
        <v>75464.666666666672</v>
      </c>
      <c r="G132" s="214">
        <f t="shared" si="25"/>
        <v>113264.66666666667</v>
      </c>
      <c r="H132" s="40">
        <f>H$126+100</f>
        <v>113400</v>
      </c>
    </row>
    <row r="133" spans="1:8" ht="15" customHeight="1" thickBot="1">
      <c r="A133" s="110"/>
      <c r="B133" s="271">
        <v>7</v>
      </c>
      <c r="C133" s="48"/>
      <c r="D133" s="56" t="s">
        <v>24</v>
      </c>
      <c r="E133" s="87">
        <v>8</v>
      </c>
      <c r="F133" s="87">
        <f>(計算基礎!$G$10*計算基礎!$H$4/E133)*B$130</f>
        <v>84897.75</v>
      </c>
      <c r="G133" s="215">
        <f t="shared" si="25"/>
        <v>122697.75</v>
      </c>
      <c r="H133" s="41">
        <f>H$127+100</f>
        <v>122800</v>
      </c>
    </row>
    <row r="134" spans="1:8" ht="15" customHeight="1" thickTop="1">
      <c r="A134" s="109"/>
      <c r="B134" s="46"/>
      <c r="C134" s="46"/>
      <c r="D134" s="53" t="s">
        <v>19</v>
      </c>
      <c r="E134" s="103">
        <v>23</v>
      </c>
      <c r="F134" s="103">
        <f>(計算基礎!$G$10*計算基礎!$H$4/E134)*B$136</f>
        <v>29529.652173913044</v>
      </c>
      <c r="G134" s="227">
        <f t="shared" ref="G134:G139" si="26">F134+$C$136</f>
        <v>67329.65217391304</v>
      </c>
      <c r="H134" s="73">
        <f>H$128+100</f>
        <v>67500</v>
      </c>
    </row>
    <row r="135" spans="1:8" ht="15" customHeight="1">
      <c r="A135" s="109"/>
      <c r="B135" s="46" t="s">
        <v>89</v>
      </c>
      <c r="C135" s="46"/>
      <c r="D135" s="55" t="s">
        <v>20</v>
      </c>
      <c r="E135" s="84">
        <v>17</v>
      </c>
      <c r="F135" s="84">
        <f>(計算基礎!$G$10*計算基礎!$H$4/E135)*B$136</f>
        <v>39951.882352941175</v>
      </c>
      <c r="G135" s="216">
        <f t="shared" si="26"/>
        <v>77751.882352941175</v>
      </c>
      <c r="H135" s="65">
        <f>H$123+200</f>
        <v>78000</v>
      </c>
    </row>
    <row r="136" spans="1:8" ht="15" customHeight="1">
      <c r="A136" s="109">
        <v>2600</v>
      </c>
      <c r="B136" s="46">
        <v>6</v>
      </c>
      <c r="C136" s="46">
        <f>計算基礎!$J$2*B136</f>
        <v>37800</v>
      </c>
      <c r="D136" s="55" t="s">
        <v>21</v>
      </c>
      <c r="E136" s="84">
        <v>13</v>
      </c>
      <c r="F136" s="84">
        <f>(計算基礎!$G$10*計算基礎!$H$4/E136)*B$136</f>
        <v>52244.769230769234</v>
      </c>
      <c r="G136" s="216">
        <f t="shared" si="26"/>
        <v>90044.769230769234</v>
      </c>
      <c r="H136" s="65">
        <f>H$124+200</f>
        <v>90300</v>
      </c>
    </row>
    <row r="137" spans="1:8" ht="15" customHeight="1">
      <c r="A137" s="109"/>
      <c r="B137" s="46"/>
      <c r="C137" s="46"/>
      <c r="D137" s="55" t="s">
        <v>22</v>
      </c>
      <c r="E137" s="84">
        <v>10</v>
      </c>
      <c r="F137" s="84">
        <f>(計算基礎!$G$10*計算基礎!$H$4/E137)*B$136</f>
        <v>67918.200000000012</v>
      </c>
      <c r="G137" s="216">
        <f t="shared" si="26"/>
        <v>105718.20000000001</v>
      </c>
      <c r="H137" s="65">
        <f>H$125+200</f>
        <v>106000</v>
      </c>
    </row>
    <row r="138" spans="1:8" ht="15" customHeight="1">
      <c r="A138" s="109"/>
      <c r="B138" s="270" t="s">
        <v>88</v>
      </c>
      <c r="C138" s="46"/>
      <c r="D138" s="55" t="s">
        <v>23</v>
      </c>
      <c r="E138" s="84">
        <v>9</v>
      </c>
      <c r="F138" s="84">
        <f>(計算基礎!$G$10*計算基礎!$H$4/E138)*B$136</f>
        <v>75464.666666666672</v>
      </c>
      <c r="G138" s="219">
        <f t="shared" si="26"/>
        <v>113264.66666666667</v>
      </c>
      <c r="H138" s="65">
        <f>H$126+200</f>
        <v>113500</v>
      </c>
    </row>
    <row r="139" spans="1:8" ht="15" customHeight="1" thickBot="1">
      <c r="A139" s="110"/>
      <c r="B139" s="271">
        <v>7</v>
      </c>
      <c r="C139" s="48"/>
      <c r="D139" s="56" t="s">
        <v>24</v>
      </c>
      <c r="E139" s="106">
        <v>8</v>
      </c>
      <c r="F139" s="76">
        <f>(計算基礎!$G$10*計算基礎!$H$4/E139)*B$136</f>
        <v>84897.75</v>
      </c>
      <c r="G139" s="218">
        <f t="shared" si="26"/>
        <v>122697.75</v>
      </c>
      <c r="H139" s="67">
        <f>H$127+200</f>
        <v>122900</v>
      </c>
    </row>
    <row r="140" spans="1:8" ht="15" customHeight="1" thickTop="1">
      <c r="A140" s="109"/>
      <c r="B140" s="46"/>
      <c r="C140" s="46"/>
      <c r="D140" s="55" t="s">
        <v>19</v>
      </c>
      <c r="E140" s="84">
        <v>23</v>
      </c>
      <c r="F140" s="103">
        <f>(計算基礎!$G$10*計算基礎!$H$4/E140)*B$142</f>
        <v>29529.652173913044</v>
      </c>
      <c r="G140" s="122">
        <f t="shared" ref="G140:G145" si="27">F140+$C$142</f>
        <v>67329.65217391304</v>
      </c>
      <c r="H140" s="65">
        <f>H$128+200</f>
        <v>67600</v>
      </c>
    </row>
    <row r="141" spans="1:8" ht="15" customHeight="1">
      <c r="A141" s="109"/>
      <c r="B141" s="46" t="s">
        <v>89</v>
      </c>
      <c r="C141" s="46"/>
      <c r="D141" s="55" t="s">
        <v>20</v>
      </c>
      <c r="E141" s="84">
        <v>16</v>
      </c>
      <c r="F141" s="84">
        <f>(計算基礎!$G$10*計算基礎!$H$4/E141)*B$142</f>
        <v>42448.875</v>
      </c>
      <c r="G141" s="74">
        <f t="shared" si="27"/>
        <v>80248.875</v>
      </c>
      <c r="H141" s="65">
        <f>ROUNDUP(G141,-2)</f>
        <v>80300</v>
      </c>
    </row>
    <row r="142" spans="1:8" ht="15" customHeight="1">
      <c r="A142" s="109">
        <v>2650</v>
      </c>
      <c r="B142" s="46">
        <v>6</v>
      </c>
      <c r="C142" s="46">
        <f>計算基礎!$J$2*B142</f>
        <v>37800</v>
      </c>
      <c r="D142" s="55" t="s">
        <v>21</v>
      </c>
      <c r="E142" s="84">
        <v>13</v>
      </c>
      <c r="F142" s="84">
        <f>(計算基礎!$G$10*計算基礎!$H$4/E142)*B$142</f>
        <v>52244.769230769234</v>
      </c>
      <c r="G142" s="74">
        <f t="shared" si="27"/>
        <v>90044.769230769234</v>
      </c>
      <c r="H142" s="65">
        <f>H$124+300</f>
        <v>90400</v>
      </c>
    </row>
    <row r="143" spans="1:8" ht="15" customHeight="1">
      <c r="A143" s="109"/>
      <c r="B143" s="46"/>
      <c r="C143" s="46"/>
      <c r="D143" s="55" t="s">
        <v>22</v>
      </c>
      <c r="E143" s="84">
        <v>10</v>
      </c>
      <c r="F143" s="84">
        <f>(計算基礎!$G$10*計算基礎!$H$4/E143)*B$142</f>
        <v>67918.200000000012</v>
      </c>
      <c r="G143" s="74">
        <f t="shared" si="27"/>
        <v>105718.20000000001</v>
      </c>
      <c r="H143" s="65">
        <f>H$125+300</f>
        <v>106100</v>
      </c>
    </row>
    <row r="144" spans="1:8" ht="15" customHeight="1">
      <c r="A144" s="109"/>
      <c r="B144" s="270" t="s">
        <v>88</v>
      </c>
      <c r="C144" s="46"/>
      <c r="D144" s="55" t="s">
        <v>23</v>
      </c>
      <c r="E144" s="84">
        <v>9</v>
      </c>
      <c r="F144" s="84">
        <f>(計算基礎!$G$10*計算基礎!$H$4/E144)*B$142</f>
        <v>75464.666666666672</v>
      </c>
      <c r="G144" s="75">
        <f t="shared" si="27"/>
        <v>113264.66666666667</v>
      </c>
      <c r="H144" s="65">
        <f>H$126+300</f>
        <v>113600</v>
      </c>
    </row>
    <row r="145" spans="1:8" ht="15" customHeight="1" thickBot="1">
      <c r="A145" s="110"/>
      <c r="B145" s="271">
        <v>7</v>
      </c>
      <c r="C145" s="48"/>
      <c r="D145" s="56" t="s">
        <v>24</v>
      </c>
      <c r="E145" s="106">
        <v>8</v>
      </c>
      <c r="F145" s="76">
        <f>(計算基礎!$G$10*計算基礎!$H$4/E145)*B$142</f>
        <v>84897.75</v>
      </c>
      <c r="G145" s="75">
        <f t="shared" si="27"/>
        <v>122697.75</v>
      </c>
      <c r="H145" s="67">
        <f>H$127+300</f>
        <v>123000</v>
      </c>
    </row>
    <row r="146" spans="1:8" ht="15" customHeight="1" thickTop="1">
      <c r="A146" s="109"/>
      <c r="B146" s="46"/>
      <c r="C146" s="46"/>
      <c r="D146" s="55" t="s">
        <v>19</v>
      </c>
      <c r="E146" s="84">
        <v>23</v>
      </c>
      <c r="F146" s="103">
        <f>(計算基礎!$G$10*計算基礎!$H$4/E146)*B$148</f>
        <v>29529.652173913044</v>
      </c>
      <c r="G146" s="74">
        <f t="shared" ref="G146:G151" si="28">F146+$C$148</f>
        <v>67329.65217391304</v>
      </c>
      <c r="H146" s="65">
        <f>H$128+300</f>
        <v>67700</v>
      </c>
    </row>
    <row r="147" spans="1:8" ht="15" customHeight="1">
      <c r="A147" s="109"/>
      <c r="B147" s="46" t="s">
        <v>89</v>
      </c>
      <c r="C147" s="46"/>
      <c r="D147" s="55" t="s">
        <v>20</v>
      </c>
      <c r="E147" s="84">
        <v>16</v>
      </c>
      <c r="F147" s="84">
        <f>(計算基礎!$G$10*計算基礎!$H$4/E147)*B$148</f>
        <v>42448.875</v>
      </c>
      <c r="G147" s="74">
        <f t="shared" si="28"/>
        <v>80248.875</v>
      </c>
      <c r="H147" s="65">
        <f>H$141+100</f>
        <v>80400</v>
      </c>
    </row>
    <row r="148" spans="1:8" ht="15" customHeight="1">
      <c r="A148" s="109">
        <v>2700</v>
      </c>
      <c r="B148" s="46">
        <v>6</v>
      </c>
      <c r="C148" s="46">
        <f>計算基礎!$J$2*B148</f>
        <v>37800</v>
      </c>
      <c r="D148" s="55" t="s">
        <v>21</v>
      </c>
      <c r="E148" s="84">
        <v>13</v>
      </c>
      <c r="F148" s="84">
        <f>(計算基礎!$G$10*計算基礎!$H$4/E148)*B$148</f>
        <v>52244.769230769234</v>
      </c>
      <c r="G148" s="74">
        <f t="shared" si="28"/>
        <v>90044.769230769234</v>
      </c>
      <c r="H148" s="65">
        <f>H$124+400</f>
        <v>90500</v>
      </c>
    </row>
    <row r="149" spans="1:8" ht="15" customHeight="1">
      <c r="A149" s="109"/>
      <c r="B149" s="46"/>
      <c r="C149" s="46"/>
      <c r="D149" s="55" t="s">
        <v>22</v>
      </c>
      <c r="E149" s="84">
        <v>10</v>
      </c>
      <c r="F149" s="84">
        <f>(計算基礎!$G$10*計算基礎!$H$4/E149)*B$148</f>
        <v>67918.200000000012</v>
      </c>
      <c r="G149" s="74">
        <f t="shared" si="28"/>
        <v>105718.20000000001</v>
      </c>
      <c r="H149" s="65">
        <f>H$125+400</f>
        <v>106200</v>
      </c>
    </row>
    <row r="150" spans="1:8" ht="15" customHeight="1">
      <c r="A150" s="109"/>
      <c r="B150" s="270" t="s">
        <v>88</v>
      </c>
      <c r="C150" s="46"/>
      <c r="D150" s="55" t="s">
        <v>23</v>
      </c>
      <c r="E150" s="84">
        <v>9</v>
      </c>
      <c r="F150" s="84">
        <f>(計算基礎!$G$10*計算基礎!$H$4/E150)*B$148</f>
        <v>75464.666666666672</v>
      </c>
      <c r="G150" s="75">
        <f t="shared" si="28"/>
        <v>113264.66666666667</v>
      </c>
      <c r="H150" s="65">
        <f>H$126+400</f>
        <v>113700</v>
      </c>
    </row>
    <row r="151" spans="1:8" ht="15" customHeight="1" thickBot="1">
      <c r="A151" s="45"/>
      <c r="B151" s="272">
        <v>7</v>
      </c>
      <c r="C151" s="53"/>
      <c r="D151" s="55" t="s">
        <v>24</v>
      </c>
      <c r="E151" s="84">
        <v>8</v>
      </c>
      <c r="F151" s="84">
        <f>(計算基礎!$G$10*計算基礎!$H$4/E151)*B$148</f>
        <v>84897.75</v>
      </c>
      <c r="G151" s="75">
        <f t="shared" si="28"/>
        <v>122697.75</v>
      </c>
      <c r="H151" s="80">
        <f>H$127+400</f>
        <v>123100</v>
      </c>
    </row>
    <row r="152" spans="1:8" ht="15" customHeight="1">
      <c r="A152" s="54"/>
      <c r="B152" s="54"/>
      <c r="C152" s="54"/>
      <c r="D152" s="54"/>
      <c r="E152" s="104"/>
      <c r="F152" s="104"/>
      <c r="G152" s="104"/>
      <c r="H152" s="128"/>
    </row>
    <row r="153" spans="1:8" ht="15" customHeight="1" thickBot="1">
      <c r="A153" s="54"/>
      <c r="B153" s="54"/>
      <c r="C153" s="54"/>
      <c r="D153" s="54"/>
      <c r="E153" s="104"/>
      <c r="F153" s="104"/>
      <c r="G153" s="104"/>
      <c r="H153" s="128"/>
    </row>
    <row r="154" spans="1:8" ht="15" customHeight="1" thickBot="1">
      <c r="A154" s="33" t="s">
        <v>1</v>
      </c>
      <c r="B154" s="105" t="s">
        <v>35</v>
      </c>
      <c r="C154" s="32" t="str">
        <f>"融着費(@" &amp; 計算基礎!$J$2&amp;")"</f>
        <v>融着費(@6300)</v>
      </c>
      <c r="D154" s="33" t="s">
        <v>0</v>
      </c>
      <c r="E154" s="105" t="s">
        <v>3</v>
      </c>
      <c r="F154" s="31" t="s">
        <v>2</v>
      </c>
      <c r="G154" s="37" t="s">
        <v>36</v>
      </c>
      <c r="H154" s="70" t="s">
        <v>49</v>
      </c>
    </row>
    <row r="155" spans="1:8" ht="15" customHeight="1">
      <c r="A155" s="130"/>
      <c r="B155" s="44"/>
      <c r="C155" s="44"/>
      <c r="D155" s="64" t="s">
        <v>19</v>
      </c>
      <c r="E155" s="117">
        <v>23</v>
      </c>
      <c r="F155" s="117">
        <f>(計算基礎!$G$10*計算基礎!$H$4/E155)*B$157</f>
        <v>29529.652173913044</v>
      </c>
      <c r="G155" s="118">
        <f t="shared" ref="G155:G160" si="29">F155+$C$157</f>
        <v>67329.65217391304</v>
      </c>
      <c r="H155" s="119">
        <f>H$128+400</f>
        <v>67800</v>
      </c>
    </row>
    <row r="156" spans="1:8" ht="15" customHeight="1">
      <c r="A156" s="109"/>
      <c r="B156" s="46" t="s">
        <v>89</v>
      </c>
      <c r="C156" s="46"/>
      <c r="D156" s="55" t="s">
        <v>20</v>
      </c>
      <c r="E156" s="84">
        <v>16</v>
      </c>
      <c r="F156" s="84">
        <f>(計算基礎!$G$10*計算基礎!$H$4/E156)*B$157</f>
        <v>42448.875</v>
      </c>
      <c r="G156" s="74">
        <f t="shared" si="29"/>
        <v>80248.875</v>
      </c>
      <c r="H156" s="65">
        <f>H$141+200</f>
        <v>80500</v>
      </c>
    </row>
    <row r="157" spans="1:8" ht="15" customHeight="1">
      <c r="A157" s="109">
        <v>2750</v>
      </c>
      <c r="B157" s="46">
        <v>6</v>
      </c>
      <c r="C157" s="46">
        <f>計算基礎!$J$2*B157</f>
        <v>37800</v>
      </c>
      <c r="D157" s="55" t="s">
        <v>21</v>
      </c>
      <c r="E157" s="84">
        <v>13</v>
      </c>
      <c r="F157" s="84">
        <f>(計算基礎!$G$10*計算基礎!$H$4/E157)*B$157</f>
        <v>52244.769230769234</v>
      </c>
      <c r="G157" s="74">
        <f t="shared" si="29"/>
        <v>90044.769230769234</v>
      </c>
      <c r="H157" s="65">
        <f>H$124+500</f>
        <v>90600</v>
      </c>
    </row>
    <row r="158" spans="1:8" ht="15" customHeight="1">
      <c r="A158" s="109"/>
      <c r="B158" s="46"/>
      <c r="C158" s="46"/>
      <c r="D158" s="55" t="s">
        <v>22</v>
      </c>
      <c r="E158" s="84">
        <v>10</v>
      </c>
      <c r="F158" s="84">
        <f>(計算基礎!$G$10*計算基礎!$H$4/E158)*B$157</f>
        <v>67918.200000000012</v>
      </c>
      <c r="G158" s="74">
        <f t="shared" si="29"/>
        <v>105718.20000000001</v>
      </c>
      <c r="H158" s="65">
        <f>H$125+500</f>
        <v>106300</v>
      </c>
    </row>
    <row r="159" spans="1:8" ht="15" customHeight="1">
      <c r="A159" s="109"/>
      <c r="B159" s="270" t="s">
        <v>88</v>
      </c>
      <c r="C159" s="46"/>
      <c r="D159" s="55" t="s">
        <v>23</v>
      </c>
      <c r="E159" s="84">
        <v>9</v>
      </c>
      <c r="F159" s="84">
        <f>(計算基礎!$G$10*計算基礎!$H$4/E159)*B$157</f>
        <v>75464.666666666672</v>
      </c>
      <c r="G159" s="75">
        <f t="shared" si="29"/>
        <v>113264.66666666667</v>
      </c>
      <c r="H159" s="65">
        <f>H$126+500</f>
        <v>113800</v>
      </c>
    </row>
    <row r="160" spans="1:8" ht="15" customHeight="1" thickBot="1">
      <c r="A160" s="110"/>
      <c r="B160" s="271">
        <v>8</v>
      </c>
      <c r="C160" s="48"/>
      <c r="D160" s="56" t="s">
        <v>54</v>
      </c>
      <c r="E160" s="106">
        <v>7</v>
      </c>
      <c r="F160" s="106">
        <f>(計算基礎!$G$10*計算基礎!$H$4/E160)*B$157</f>
        <v>97026</v>
      </c>
      <c r="G160" s="74">
        <f t="shared" si="29"/>
        <v>134826</v>
      </c>
      <c r="H160" s="67">
        <f>ROUNDUP(G160,-2)</f>
        <v>134900</v>
      </c>
    </row>
    <row r="161" spans="1:8" ht="15" customHeight="1" thickTop="1">
      <c r="A161" s="109"/>
      <c r="B161" s="46"/>
      <c r="C161" s="46"/>
      <c r="D161" s="53" t="s">
        <v>19</v>
      </c>
      <c r="E161" s="103">
        <v>23</v>
      </c>
      <c r="F161" s="103">
        <f>(計算基礎!$G$10*計算基礎!$H$4/E161)*B$163</f>
        <v>29529.652173913044</v>
      </c>
      <c r="G161" s="200">
        <f t="shared" ref="G161:G166" si="30">F161+$C$163</f>
        <v>67329.65217391304</v>
      </c>
      <c r="H161" s="65">
        <f>H$128+500</f>
        <v>67900</v>
      </c>
    </row>
    <row r="162" spans="1:8" ht="15" customHeight="1">
      <c r="A162" s="109"/>
      <c r="B162" s="46" t="s">
        <v>89</v>
      </c>
      <c r="C162" s="46"/>
      <c r="D162" s="55" t="s">
        <v>20</v>
      </c>
      <c r="E162" s="84">
        <v>16</v>
      </c>
      <c r="F162" s="84">
        <f>(計算基礎!$G$10*計算基礎!$H$4/E162)*B$163</f>
        <v>42448.875</v>
      </c>
      <c r="G162" s="74">
        <f t="shared" si="30"/>
        <v>80248.875</v>
      </c>
      <c r="H162" s="65">
        <f>H$141+300</f>
        <v>80600</v>
      </c>
    </row>
    <row r="163" spans="1:8" ht="15" customHeight="1">
      <c r="A163" s="109">
        <v>2800</v>
      </c>
      <c r="B163" s="46">
        <v>6</v>
      </c>
      <c r="C163" s="46">
        <f>計算基礎!$J$2*B163</f>
        <v>37800</v>
      </c>
      <c r="D163" s="55" t="s">
        <v>21</v>
      </c>
      <c r="E163" s="84">
        <v>13</v>
      </c>
      <c r="F163" s="84">
        <f>(計算基礎!$G$10*計算基礎!$H$4/E163)*B$163</f>
        <v>52244.769230769234</v>
      </c>
      <c r="G163" s="74">
        <f t="shared" si="30"/>
        <v>90044.769230769234</v>
      </c>
      <c r="H163" s="65">
        <f>H$124+600</f>
        <v>90700</v>
      </c>
    </row>
    <row r="164" spans="1:8" ht="15" customHeight="1">
      <c r="A164" s="109"/>
      <c r="B164" s="46"/>
      <c r="C164" s="46"/>
      <c r="D164" s="55" t="s">
        <v>22</v>
      </c>
      <c r="E164" s="84">
        <v>10</v>
      </c>
      <c r="F164" s="84">
        <f>(計算基礎!$G$10*計算基礎!$H$4/E164)*B$163</f>
        <v>67918.200000000012</v>
      </c>
      <c r="G164" s="74">
        <f t="shared" si="30"/>
        <v>105718.20000000001</v>
      </c>
      <c r="H164" s="65">
        <f>H$125+600</f>
        <v>106400</v>
      </c>
    </row>
    <row r="165" spans="1:8" ht="15" customHeight="1">
      <c r="A165" s="109"/>
      <c r="B165" s="270" t="s">
        <v>88</v>
      </c>
      <c r="C165" s="46"/>
      <c r="D165" s="55" t="s">
        <v>23</v>
      </c>
      <c r="E165" s="84">
        <v>9</v>
      </c>
      <c r="F165" s="84">
        <f>(計算基礎!$G$10*計算基礎!$H$4/E165)*B$163</f>
        <v>75464.666666666672</v>
      </c>
      <c r="G165" s="75">
        <f t="shared" si="30"/>
        <v>113264.66666666667</v>
      </c>
      <c r="H165" s="65">
        <f>H$126+600</f>
        <v>113900</v>
      </c>
    </row>
    <row r="166" spans="1:8" ht="15" customHeight="1" thickBot="1">
      <c r="A166" s="110"/>
      <c r="B166" s="271">
        <v>8</v>
      </c>
      <c r="C166" s="48"/>
      <c r="D166" s="56" t="s">
        <v>24</v>
      </c>
      <c r="E166" s="106">
        <v>7</v>
      </c>
      <c r="F166" s="106">
        <f>(計算基礎!$G$10*計算基礎!$H$4/E166)*B$163</f>
        <v>97026</v>
      </c>
      <c r="G166" s="126">
        <f t="shared" si="30"/>
        <v>134826</v>
      </c>
      <c r="H166" s="67">
        <f>H$160+100</f>
        <v>135000</v>
      </c>
    </row>
    <row r="167" spans="1:8" ht="15" customHeight="1" thickTop="1">
      <c r="A167" s="109"/>
      <c r="B167" s="46"/>
      <c r="C167" s="46"/>
      <c r="D167" s="46" t="s">
        <v>19</v>
      </c>
      <c r="E167" s="127">
        <v>23</v>
      </c>
      <c r="F167" s="127">
        <f>(計算基礎!$G$10*計算基礎!$H$4/E167)*B$169</f>
        <v>29529.652173913044</v>
      </c>
      <c r="G167" s="122">
        <f t="shared" ref="G167:G172" si="31">F167+$C$169</f>
        <v>67329.65217391304</v>
      </c>
      <c r="H167" s="73">
        <f>H$128+600</f>
        <v>68000</v>
      </c>
    </row>
    <row r="168" spans="1:8" ht="15" customHeight="1">
      <c r="A168" s="109"/>
      <c r="B168" s="46" t="s">
        <v>89</v>
      </c>
      <c r="C168" s="46"/>
      <c r="D168" s="55" t="s">
        <v>20</v>
      </c>
      <c r="E168" s="84">
        <v>16</v>
      </c>
      <c r="F168" s="84">
        <f>(計算基礎!$G$10*計算基礎!$H$4/E168)*B$169</f>
        <v>42448.875</v>
      </c>
      <c r="G168" s="74">
        <f t="shared" si="31"/>
        <v>80248.875</v>
      </c>
      <c r="H168" s="65">
        <f>H$141+400</f>
        <v>80700</v>
      </c>
    </row>
    <row r="169" spans="1:8" ht="15" customHeight="1">
      <c r="A169" s="109">
        <v>2850</v>
      </c>
      <c r="B169" s="46">
        <v>6</v>
      </c>
      <c r="C169" s="46">
        <f>計算基礎!$J$2*B169</f>
        <v>37800</v>
      </c>
      <c r="D169" s="55" t="s">
        <v>21</v>
      </c>
      <c r="E169" s="84">
        <v>13</v>
      </c>
      <c r="F169" s="84">
        <f>(計算基礎!$G$10*計算基礎!$H$4/E169)*B$169</f>
        <v>52244.769230769234</v>
      </c>
      <c r="G169" s="74">
        <f t="shared" si="31"/>
        <v>90044.769230769234</v>
      </c>
      <c r="H169" s="65">
        <f>H$124+700</f>
        <v>90800</v>
      </c>
    </row>
    <row r="170" spans="1:8" ht="15" customHeight="1">
      <c r="A170" s="109"/>
      <c r="B170" s="46"/>
      <c r="C170" s="46"/>
      <c r="D170" s="55" t="s">
        <v>22</v>
      </c>
      <c r="E170" s="84">
        <v>10</v>
      </c>
      <c r="F170" s="84">
        <f>(計算基礎!$G$10*計算基礎!$H$4/E170)*B$169</f>
        <v>67918.200000000012</v>
      </c>
      <c r="G170" s="74">
        <f t="shared" si="31"/>
        <v>105718.20000000001</v>
      </c>
      <c r="H170" s="65">
        <f>H$125+700</f>
        <v>106500</v>
      </c>
    </row>
    <row r="171" spans="1:8" ht="15" customHeight="1">
      <c r="A171" s="109"/>
      <c r="B171" s="270" t="s">
        <v>88</v>
      </c>
      <c r="C171" s="46"/>
      <c r="D171" s="55" t="s">
        <v>23</v>
      </c>
      <c r="E171" s="84">
        <v>9</v>
      </c>
      <c r="F171" s="84">
        <f>(計算基礎!$G$10*計算基礎!$H$4/E171)*B$169</f>
        <v>75464.666666666672</v>
      </c>
      <c r="G171" s="75">
        <f t="shared" si="31"/>
        <v>113264.66666666667</v>
      </c>
      <c r="H171" s="65">
        <f>H$126+700</f>
        <v>114000</v>
      </c>
    </row>
    <row r="172" spans="1:8" ht="15" customHeight="1" thickBot="1">
      <c r="A172" s="110"/>
      <c r="B172" s="271">
        <v>8</v>
      </c>
      <c r="C172" s="48"/>
      <c r="D172" s="56" t="s">
        <v>24</v>
      </c>
      <c r="E172" s="106">
        <v>7</v>
      </c>
      <c r="F172" s="106">
        <f>(計算基礎!$G$10*計算基礎!$H$4/E172)*B$169</f>
        <v>97026</v>
      </c>
      <c r="G172" s="74">
        <f t="shared" si="31"/>
        <v>134826</v>
      </c>
      <c r="H172" s="67">
        <f>H$160+200</f>
        <v>135100</v>
      </c>
    </row>
    <row r="173" spans="1:8" ht="15" customHeight="1" thickTop="1">
      <c r="A173" s="109"/>
      <c r="B173" s="46"/>
      <c r="C173" s="46"/>
      <c r="D173" s="53" t="s">
        <v>19</v>
      </c>
      <c r="E173" s="103">
        <v>23</v>
      </c>
      <c r="F173" s="103">
        <f>(計算基礎!$G$10*計算基礎!$H$4/E173)*B$175</f>
        <v>29529.652173913044</v>
      </c>
      <c r="G173" s="200">
        <f t="shared" ref="G173:G178" si="32">F173+$C$175</f>
        <v>67329.65217391304</v>
      </c>
      <c r="H173" s="65">
        <f>H$128+700</f>
        <v>68100</v>
      </c>
    </row>
    <row r="174" spans="1:8" ht="15" customHeight="1">
      <c r="A174" s="109"/>
      <c r="B174" s="46" t="s">
        <v>89</v>
      </c>
      <c r="C174" s="46"/>
      <c r="D174" s="55" t="s">
        <v>20</v>
      </c>
      <c r="E174" s="84">
        <v>16</v>
      </c>
      <c r="F174" s="84">
        <f>(計算基礎!$G$10*計算基礎!$H$4/E174)*B$175</f>
        <v>42448.875</v>
      </c>
      <c r="G174" s="74">
        <f t="shared" si="32"/>
        <v>80248.875</v>
      </c>
      <c r="H174" s="65">
        <f>H$141+500</f>
        <v>80800</v>
      </c>
    </row>
    <row r="175" spans="1:8" ht="15" customHeight="1">
      <c r="A175" s="109">
        <v>2900</v>
      </c>
      <c r="B175" s="46">
        <v>6</v>
      </c>
      <c r="C175" s="46">
        <f>計算基礎!$J$2*B175</f>
        <v>37800</v>
      </c>
      <c r="D175" s="55" t="s">
        <v>21</v>
      </c>
      <c r="E175" s="84">
        <v>13</v>
      </c>
      <c r="F175" s="84">
        <f>(計算基礎!$G$10*計算基礎!$H$4/E175)*B$175</f>
        <v>52244.769230769234</v>
      </c>
      <c r="G175" s="74">
        <f t="shared" si="32"/>
        <v>90044.769230769234</v>
      </c>
      <c r="H175" s="65">
        <f>H$124+800</f>
        <v>90900</v>
      </c>
    </row>
    <row r="176" spans="1:8" ht="15" customHeight="1">
      <c r="A176" s="109"/>
      <c r="B176" s="46"/>
      <c r="C176" s="46"/>
      <c r="D176" s="55" t="s">
        <v>22</v>
      </c>
      <c r="E176" s="84">
        <v>10</v>
      </c>
      <c r="F176" s="84">
        <f>(計算基礎!$G$10*計算基礎!$H$4/E176)*B$175</f>
        <v>67918.200000000012</v>
      </c>
      <c r="G176" s="74">
        <f t="shared" si="32"/>
        <v>105718.20000000001</v>
      </c>
      <c r="H176" s="65">
        <f>H$125+800</f>
        <v>106600</v>
      </c>
    </row>
    <row r="177" spans="1:8" ht="15" customHeight="1">
      <c r="A177" s="109"/>
      <c r="B177" s="270" t="s">
        <v>88</v>
      </c>
      <c r="C177" s="46"/>
      <c r="D177" s="55" t="s">
        <v>23</v>
      </c>
      <c r="E177" s="84">
        <v>9</v>
      </c>
      <c r="F177" s="84">
        <f>(計算基礎!$G$10*計算基礎!$H$4/E177)*B$175</f>
        <v>75464.666666666672</v>
      </c>
      <c r="G177" s="75">
        <f t="shared" si="32"/>
        <v>113264.66666666667</v>
      </c>
      <c r="H177" s="65">
        <f>H$126+800</f>
        <v>114100</v>
      </c>
    </row>
    <row r="178" spans="1:8" ht="15" customHeight="1" thickBot="1">
      <c r="A178" s="261"/>
      <c r="B178" s="273">
        <v>8</v>
      </c>
      <c r="C178" s="260"/>
      <c r="D178" s="121" t="s">
        <v>24</v>
      </c>
      <c r="E178" s="124">
        <v>7</v>
      </c>
      <c r="F178" s="124">
        <f>(計算基礎!$G$10*計算基礎!$H$4/E178)*B$175</f>
        <v>97026</v>
      </c>
      <c r="G178" s="125">
        <f t="shared" si="32"/>
        <v>134826</v>
      </c>
      <c r="H178" s="79">
        <f>H$160+300</f>
        <v>135200</v>
      </c>
    </row>
    <row r="179" spans="1:8" ht="15" customHeight="1" thickTop="1">
      <c r="A179" s="109"/>
      <c r="B179" s="46"/>
      <c r="C179" s="46"/>
      <c r="D179" s="53" t="s">
        <v>19</v>
      </c>
      <c r="E179" s="81">
        <v>25</v>
      </c>
      <c r="F179" s="81">
        <f>(計算基礎!$G$10*計算基礎!$H$4/E179)*B$181</f>
        <v>31695.16</v>
      </c>
      <c r="G179" s="109">
        <f t="shared" ref="G179:G184" si="33">F179+$C$181</f>
        <v>75795.16</v>
      </c>
      <c r="H179" s="73">
        <f t="shared" ref="H179:H184" si="34">ROUNDUP(G179,-2)</f>
        <v>75800</v>
      </c>
    </row>
    <row r="180" spans="1:8" ht="15" customHeight="1">
      <c r="A180" s="109"/>
      <c r="B180" s="46" t="s">
        <v>89</v>
      </c>
      <c r="C180" s="46"/>
      <c r="D180" s="55" t="s">
        <v>20</v>
      </c>
      <c r="E180" s="84">
        <v>17</v>
      </c>
      <c r="F180" s="82">
        <f>(計算基礎!$G$10*計算基礎!$H$4/E180)*B$181</f>
        <v>46610.529411764706</v>
      </c>
      <c r="G180" s="52">
        <f t="shared" si="33"/>
        <v>90710.529411764699</v>
      </c>
      <c r="H180" s="65">
        <f t="shared" si="34"/>
        <v>90800</v>
      </c>
    </row>
    <row r="181" spans="1:8" ht="15" customHeight="1">
      <c r="A181" s="109">
        <v>2950</v>
      </c>
      <c r="B181" s="46">
        <v>7</v>
      </c>
      <c r="C181" s="46">
        <f>計算基礎!$J$2*B181</f>
        <v>44100</v>
      </c>
      <c r="D181" s="55" t="s">
        <v>21</v>
      </c>
      <c r="E181" s="82">
        <v>13</v>
      </c>
      <c r="F181" s="82">
        <f>(計算基礎!$G$10*計算基礎!$H$4/E181)*B$181</f>
        <v>60952.230769230773</v>
      </c>
      <c r="G181" s="52">
        <f t="shared" si="33"/>
        <v>105052.23076923078</v>
      </c>
      <c r="H181" s="65">
        <f t="shared" si="34"/>
        <v>105100</v>
      </c>
    </row>
    <row r="182" spans="1:8" ht="15" customHeight="1">
      <c r="A182" s="109"/>
      <c r="B182" s="46"/>
      <c r="C182" s="46"/>
      <c r="D182" s="55" t="s">
        <v>22</v>
      </c>
      <c r="E182" s="82">
        <v>11</v>
      </c>
      <c r="F182" s="82">
        <f>(計算基礎!$G$10*計算基礎!$H$4/E182)*B$181</f>
        <v>72034.454545454544</v>
      </c>
      <c r="G182" s="52">
        <f t="shared" si="33"/>
        <v>116134.45454545454</v>
      </c>
      <c r="H182" s="65">
        <f t="shared" si="34"/>
        <v>116200</v>
      </c>
    </row>
    <row r="183" spans="1:8" ht="15" customHeight="1">
      <c r="A183" s="109"/>
      <c r="B183" s="270" t="s">
        <v>88</v>
      </c>
      <c r="C183" s="46"/>
      <c r="D183" s="55" t="s">
        <v>23</v>
      </c>
      <c r="E183" s="82">
        <v>9</v>
      </c>
      <c r="F183" s="82">
        <f>(計算基礎!$G$10*計算基礎!$H$4/E183)*B$181</f>
        <v>88042.111111111124</v>
      </c>
      <c r="G183" s="47">
        <f t="shared" si="33"/>
        <v>132142.11111111112</v>
      </c>
      <c r="H183" s="65">
        <f t="shared" si="34"/>
        <v>132200</v>
      </c>
    </row>
    <row r="184" spans="1:8" ht="15" customHeight="1" thickBot="1">
      <c r="A184" s="110"/>
      <c r="B184" s="271">
        <v>8</v>
      </c>
      <c r="C184" s="48"/>
      <c r="D184" s="56" t="s">
        <v>24</v>
      </c>
      <c r="E184" s="87">
        <v>8</v>
      </c>
      <c r="F184" s="57">
        <f>(計算基礎!$G$10*計算基礎!$H$4/E184)*B$181</f>
        <v>99047.375</v>
      </c>
      <c r="G184" s="52">
        <f t="shared" si="33"/>
        <v>143147.375</v>
      </c>
      <c r="H184" s="67">
        <f t="shared" si="34"/>
        <v>143200</v>
      </c>
    </row>
    <row r="185" spans="1:8" ht="15" customHeight="1" thickTop="1">
      <c r="A185" s="109"/>
      <c r="B185" s="46"/>
      <c r="C185" s="46"/>
      <c r="D185" s="55" t="s">
        <v>19</v>
      </c>
      <c r="E185" s="82">
        <v>25</v>
      </c>
      <c r="F185" s="58">
        <f>(計算基礎!$G$10*計算基礎!$H$4/E185)*B$187</f>
        <v>31695.16</v>
      </c>
      <c r="G185" s="212">
        <f t="shared" ref="G185:G190" si="35">F185+$C$187</f>
        <v>75795.16</v>
      </c>
      <c r="H185" s="65">
        <f>H$179+100</f>
        <v>75900</v>
      </c>
    </row>
    <row r="186" spans="1:8" ht="15" customHeight="1">
      <c r="A186" s="109"/>
      <c r="B186" s="46" t="s">
        <v>89</v>
      </c>
      <c r="C186" s="46"/>
      <c r="D186" s="55" t="s">
        <v>20</v>
      </c>
      <c r="E186" s="82">
        <v>17</v>
      </c>
      <c r="F186" s="55">
        <f>(計算基礎!$G$10*計算基礎!$H$4/E186)*B$187</f>
        <v>46610.529411764706</v>
      </c>
      <c r="G186" s="213">
        <f t="shared" si="35"/>
        <v>90710.529411764699</v>
      </c>
      <c r="H186" s="65">
        <f>H$180+100</f>
        <v>90900</v>
      </c>
    </row>
    <row r="187" spans="1:8" ht="15" customHeight="1">
      <c r="A187" s="109">
        <v>3000</v>
      </c>
      <c r="B187" s="46">
        <v>7</v>
      </c>
      <c r="C187" s="46">
        <f>計算基礎!$J$2*B187</f>
        <v>44100</v>
      </c>
      <c r="D187" s="55" t="s">
        <v>21</v>
      </c>
      <c r="E187" s="82">
        <v>13</v>
      </c>
      <c r="F187" s="55">
        <f>(計算基礎!$G$10*計算基礎!$H$4/E187)*B$187</f>
        <v>60952.230769230773</v>
      </c>
      <c r="G187" s="213">
        <f t="shared" si="35"/>
        <v>105052.23076923078</v>
      </c>
      <c r="H187" s="40">
        <f>H$181+100</f>
        <v>105200</v>
      </c>
    </row>
    <row r="188" spans="1:8" ht="15" customHeight="1">
      <c r="A188" s="109"/>
      <c r="B188" s="46"/>
      <c r="C188" s="46"/>
      <c r="D188" s="55" t="s">
        <v>22</v>
      </c>
      <c r="E188" s="82">
        <v>11</v>
      </c>
      <c r="F188" s="55">
        <f>(計算基礎!$G$10*計算基礎!$H$4/E188)*B$187</f>
        <v>72034.454545454544</v>
      </c>
      <c r="G188" s="213">
        <f t="shared" si="35"/>
        <v>116134.45454545454</v>
      </c>
      <c r="H188" s="40">
        <f>H$182+100</f>
        <v>116300</v>
      </c>
    </row>
    <row r="189" spans="1:8" ht="15" customHeight="1">
      <c r="A189" s="109"/>
      <c r="B189" s="270" t="s">
        <v>88</v>
      </c>
      <c r="C189" s="46"/>
      <c r="D189" s="55" t="s">
        <v>23</v>
      </c>
      <c r="E189" s="82">
        <v>9</v>
      </c>
      <c r="F189" s="55">
        <f>(計算基礎!$G$10*計算基礎!$H$4/E189)*B$187</f>
        <v>88042.111111111124</v>
      </c>
      <c r="G189" s="214">
        <f t="shared" si="35"/>
        <v>132142.11111111112</v>
      </c>
      <c r="H189" s="40">
        <f>H$183+100</f>
        <v>132300</v>
      </c>
    </row>
    <row r="190" spans="1:8" ht="15" customHeight="1" thickBot="1">
      <c r="A190" s="110"/>
      <c r="B190" s="271">
        <v>8</v>
      </c>
      <c r="C190" s="48"/>
      <c r="D190" s="56" t="s">
        <v>24</v>
      </c>
      <c r="E190" s="87">
        <v>8</v>
      </c>
      <c r="F190" s="56">
        <f>(計算基礎!$G$10*計算基礎!$H$4/E190)*B$187</f>
        <v>99047.375</v>
      </c>
      <c r="G190" s="215">
        <f t="shared" si="35"/>
        <v>143147.375</v>
      </c>
      <c r="H190" s="41">
        <f>H$184+100</f>
        <v>143300</v>
      </c>
    </row>
    <row r="191" spans="1:8" ht="15" customHeight="1" thickTop="1">
      <c r="A191" s="109"/>
      <c r="B191" s="46"/>
      <c r="C191" s="46"/>
      <c r="D191" s="55" t="s">
        <v>19</v>
      </c>
      <c r="E191" s="84">
        <v>25</v>
      </c>
      <c r="F191" s="77">
        <f>(計算基礎!$G$10*計算基礎!$H$4/E191)*B$193</f>
        <v>31695.16</v>
      </c>
      <c r="G191" s="216">
        <f t="shared" ref="G191:G196" si="36">F191+$C$193</f>
        <v>75795.16</v>
      </c>
      <c r="H191" s="65">
        <f>H$179+300</f>
        <v>76100</v>
      </c>
    </row>
    <row r="192" spans="1:8" ht="15" customHeight="1">
      <c r="A192" s="109"/>
      <c r="B192" s="46" t="s">
        <v>89</v>
      </c>
      <c r="C192" s="46"/>
      <c r="D192" s="55" t="s">
        <v>20</v>
      </c>
      <c r="E192" s="82">
        <v>17</v>
      </c>
      <c r="F192" s="77">
        <f>(計算基礎!$G$10*計算基礎!$H$4/E192)*B$193</f>
        <v>46610.529411764706</v>
      </c>
      <c r="G192" s="216">
        <f t="shared" si="36"/>
        <v>90710.529411764699</v>
      </c>
      <c r="H192" s="65">
        <f>H$180+300</f>
        <v>91100</v>
      </c>
    </row>
    <row r="193" spans="1:8" ht="15" customHeight="1">
      <c r="A193" s="109">
        <v>3100</v>
      </c>
      <c r="B193" s="46">
        <v>7</v>
      </c>
      <c r="C193" s="46">
        <f>計算基礎!$J$2*B193</f>
        <v>44100</v>
      </c>
      <c r="D193" s="55" t="s">
        <v>21</v>
      </c>
      <c r="E193" s="82">
        <v>13</v>
      </c>
      <c r="F193" s="77">
        <f>(計算基礎!$G$10*計算基礎!$H$4/E193)*B$193</f>
        <v>60952.230769230773</v>
      </c>
      <c r="G193" s="216">
        <f t="shared" si="36"/>
        <v>105052.23076923078</v>
      </c>
      <c r="H193" s="40">
        <f>H$181+300</f>
        <v>105400</v>
      </c>
    </row>
    <row r="194" spans="1:8" ht="15" customHeight="1">
      <c r="A194" s="109"/>
      <c r="B194" s="46"/>
      <c r="C194" s="46"/>
      <c r="D194" s="55" t="s">
        <v>22</v>
      </c>
      <c r="E194" s="82">
        <v>11</v>
      </c>
      <c r="F194" s="77">
        <f>(計算基礎!$G$10*計算基礎!$H$4/E194)*B$193</f>
        <v>72034.454545454544</v>
      </c>
      <c r="G194" s="216">
        <f t="shared" si="36"/>
        <v>116134.45454545454</v>
      </c>
      <c r="H194" s="40">
        <f>H$182+300</f>
        <v>116500</v>
      </c>
    </row>
    <row r="195" spans="1:8" ht="15" customHeight="1">
      <c r="A195" s="109"/>
      <c r="B195" s="270" t="s">
        <v>88</v>
      </c>
      <c r="C195" s="46"/>
      <c r="D195" s="55" t="s">
        <v>23</v>
      </c>
      <c r="E195" s="82">
        <v>9</v>
      </c>
      <c r="F195" s="77">
        <f>(計算基礎!$G$10*計算基礎!$H$4/E195)*B$193</f>
        <v>88042.111111111124</v>
      </c>
      <c r="G195" s="216">
        <f t="shared" si="36"/>
        <v>132142.11111111112</v>
      </c>
      <c r="H195" s="40">
        <f>H$183+300</f>
        <v>132500</v>
      </c>
    </row>
    <row r="196" spans="1:8" ht="15" customHeight="1" thickBot="1">
      <c r="A196" s="110"/>
      <c r="B196" s="271">
        <v>8</v>
      </c>
      <c r="C196" s="48"/>
      <c r="D196" s="56" t="s">
        <v>24</v>
      </c>
      <c r="E196" s="87">
        <v>8</v>
      </c>
      <c r="F196" s="217">
        <f>(計算基礎!$G$10*計算基礎!$H$4/E196)*B$193</f>
        <v>99047.375</v>
      </c>
      <c r="G196" s="218">
        <f t="shared" si="36"/>
        <v>143147.375</v>
      </c>
      <c r="H196" s="41">
        <f>H$184+300</f>
        <v>143500</v>
      </c>
    </row>
    <row r="197" spans="1:8" ht="15" customHeight="1" thickTop="1">
      <c r="A197" s="109"/>
      <c r="B197" s="46"/>
      <c r="C197" s="46"/>
      <c r="D197" s="55" t="s">
        <v>19</v>
      </c>
      <c r="E197" s="84">
        <v>24</v>
      </c>
      <c r="F197" s="103">
        <f>(計算基礎!$G$10*計算基礎!$H$4/E197)*B$199</f>
        <v>33015.791666666672</v>
      </c>
      <c r="G197" s="122">
        <f t="shared" ref="G197:G202" si="37">F197+$C$199</f>
        <v>77115.791666666672</v>
      </c>
      <c r="H197" s="65">
        <f>ROUNDUP(G197,-2)</f>
        <v>77200</v>
      </c>
    </row>
    <row r="198" spans="1:8" ht="15" customHeight="1">
      <c r="A198" s="109"/>
      <c r="B198" s="46" t="s">
        <v>89</v>
      </c>
      <c r="C198" s="46"/>
      <c r="D198" s="55" t="s">
        <v>20</v>
      </c>
      <c r="E198" s="84">
        <v>17</v>
      </c>
      <c r="F198" s="84">
        <f>(計算基礎!$G$10*計算基礎!$H$4/E198)*B$199</f>
        <v>46610.529411764706</v>
      </c>
      <c r="G198" s="74">
        <f t="shared" si="37"/>
        <v>90710.529411764699</v>
      </c>
      <c r="H198" s="65">
        <f>H$180+500</f>
        <v>91300</v>
      </c>
    </row>
    <row r="199" spans="1:8" ht="15" customHeight="1">
      <c r="A199" s="109">
        <v>3200</v>
      </c>
      <c r="B199" s="46">
        <v>7</v>
      </c>
      <c r="C199" s="46">
        <f>計算基礎!$J$2*B199</f>
        <v>44100</v>
      </c>
      <c r="D199" s="55" t="s">
        <v>21</v>
      </c>
      <c r="E199" s="84">
        <v>13</v>
      </c>
      <c r="F199" s="84">
        <f>(計算基礎!$G$10*計算基礎!$H$4/E199)*B$199</f>
        <v>60952.230769230773</v>
      </c>
      <c r="G199" s="74">
        <f t="shared" si="37"/>
        <v>105052.23076923078</v>
      </c>
      <c r="H199" s="40">
        <f>H$181+500</f>
        <v>105600</v>
      </c>
    </row>
    <row r="200" spans="1:8" ht="15" customHeight="1">
      <c r="A200" s="109"/>
      <c r="B200" s="46"/>
      <c r="C200" s="46"/>
      <c r="D200" s="55" t="s">
        <v>22</v>
      </c>
      <c r="E200" s="84">
        <v>11</v>
      </c>
      <c r="F200" s="84">
        <f>(計算基礎!$G$10*計算基礎!$H$4/E200)*B$199</f>
        <v>72034.454545454544</v>
      </c>
      <c r="G200" s="74">
        <f t="shared" si="37"/>
        <v>116134.45454545454</v>
      </c>
      <c r="H200" s="40">
        <f>H$182+500</f>
        <v>116700</v>
      </c>
    </row>
    <row r="201" spans="1:8" ht="15" customHeight="1">
      <c r="A201" s="109"/>
      <c r="B201" s="270" t="s">
        <v>88</v>
      </c>
      <c r="C201" s="46"/>
      <c r="D201" s="55" t="s">
        <v>23</v>
      </c>
      <c r="E201" s="84">
        <v>9</v>
      </c>
      <c r="F201" s="84">
        <f>(計算基礎!$G$10*計算基礎!$H$4/E201)*B$199</f>
        <v>88042.111111111124</v>
      </c>
      <c r="G201" s="74">
        <f t="shared" si="37"/>
        <v>132142.11111111112</v>
      </c>
      <c r="H201" s="40">
        <f>H$183+500</f>
        <v>132700</v>
      </c>
    </row>
    <row r="202" spans="1:8" ht="15" customHeight="1" thickBot="1">
      <c r="A202" s="45"/>
      <c r="B202" s="272">
        <v>8</v>
      </c>
      <c r="C202" s="53"/>
      <c r="D202" s="55" t="s">
        <v>24</v>
      </c>
      <c r="E202" s="84">
        <v>8</v>
      </c>
      <c r="F202" s="84">
        <f>(計算基礎!$G$10*計算基礎!$H$4/E202)*B$199</f>
        <v>99047.375</v>
      </c>
      <c r="G202" s="219">
        <f t="shared" si="37"/>
        <v>143147.375</v>
      </c>
      <c r="H202" s="43">
        <f>H$184+500</f>
        <v>143700</v>
      </c>
    </row>
    <row r="204" spans="1:8" ht="14.25" thickBot="1"/>
    <row r="205" spans="1:8" ht="15" customHeight="1" thickBot="1">
      <c r="A205" s="33" t="s">
        <v>1</v>
      </c>
      <c r="B205" s="105" t="s">
        <v>35</v>
      </c>
      <c r="C205" s="32" t="str">
        <f>"融着費(@" &amp; 計算基礎!$J$2&amp;")"</f>
        <v>融着費(@6300)</v>
      </c>
      <c r="D205" s="33" t="s">
        <v>0</v>
      </c>
      <c r="E205" s="105" t="s">
        <v>3</v>
      </c>
      <c r="F205" s="31" t="s">
        <v>2</v>
      </c>
      <c r="G205" s="37" t="s">
        <v>36</v>
      </c>
      <c r="H205" s="70" t="s">
        <v>49</v>
      </c>
    </row>
    <row r="206" spans="1:8" ht="15" customHeight="1">
      <c r="A206" s="130"/>
      <c r="B206" s="44"/>
      <c r="C206" s="44"/>
      <c r="D206" s="64" t="s">
        <v>19</v>
      </c>
      <c r="E206" s="117">
        <v>24</v>
      </c>
      <c r="F206" s="117">
        <f>(計算基礎!$G$10*計算基礎!$H$4/E206)*B$208</f>
        <v>33015.791666666672</v>
      </c>
      <c r="G206" s="118">
        <f t="shared" ref="G206:G211" si="38">F206+$C$208</f>
        <v>77115.791666666672</v>
      </c>
      <c r="H206" s="119">
        <f>H$197+200</f>
        <v>77400</v>
      </c>
    </row>
    <row r="207" spans="1:8" ht="15" customHeight="1">
      <c r="A207" s="109"/>
      <c r="B207" s="46" t="s">
        <v>89</v>
      </c>
      <c r="C207" s="46"/>
      <c r="D207" s="55" t="s">
        <v>20</v>
      </c>
      <c r="E207" s="84">
        <v>17</v>
      </c>
      <c r="F207" s="84">
        <f>(計算基礎!$G$10*計算基礎!$H$4/E207)*B$208</f>
        <v>46610.529411764706</v>
      </c>
      <c r="G207" s="219">
        <f t="shared" si="38"/>
        <v>90710.529411764699</v>
      </c>
      <c r="H207" s="65">
        <f>H$180+700</f>
        <v>91500</v>
      </c>
    </row>
    <row r="208" spans="1:8" ht="15" customHeight="1">
      <c r="A208" s="109">
        <v>3300</v>
      </c>
      <c r="B208" s="46">
        <v>7</v>
      </c>
      <c r="C208" s="46">
        <f>計算基礎!$J$2*B208</f>
        <v>44100</v>
      </c>
      <c r="D208" s="55" t="s">
        <v>21</v>
      </c>
      <c r="E208" s="84">
        <v>13</v>
      </c>
      <c r="F208" s="84">
        <f>(計算基礎!$G$10*計算基礎!$H$4/E208)*B$208</f>
        <v>60952.230769230773</v>
      </c>
      <c r="G208" s="219">
        <f t="shared" si="38"/>
        <v>105052.23076923078</v>
      </c>
      <c r="H208" s="40">
        <f>H$181+700</f>
        <v>105800</v>
      </c>
    </row>
    <row r="209" spans="1:8" ht="15" customHeight="1">
      <c r="A209" s="109"/>
      <c r="B209" s="46"/>
      <c r="C209" s="46"/>
      <c r="D209" s="55" t="s">
        <v>22</v>
      </c>
      <c r="E209" s="84">
        <v>11</v>
      </c>
      <c r="F209" s="84">
        <f>(計算基礎!$G$10*計算基礎!$H$4/E209)*B$208</f>
        <v>72034.454545454544</v>
      </c>
      <c r="G209" s="219">
        <f t="shared" si="38"/>
        <v>116134.45454545454</v>
      </c>
      <c r="H209" s="40">
        <f>H$182+700</f>
        <v>116900</v>
      </c>
    </row>
    <row r="210" spans="1:8" ht="15" customHeight="1">
      <c r="A210" s="109"/>
      <c r="B210" s="270" t="s">
        <v>88</v>
      </c>
      <c r="C210" s="46"/>
      <c r="D210" s="55" t="s">
        <v>23</v>
      </c>
      <c r="E210" s="84">
        <v>9</v>
      </c>
      <c r="F210" s="84">
        <f>(計算基礎!$G$10*計算基礎!$H$4/E210)*B$208</f>
        <v>88042.111111111124</v>
      </c>
      <c r="G210" s="219">
        <f t="shared" si="38"/>
        <v>132142.11111111112</v>
      </c>
      <c r="H210" s="40">
        <f>H$183+700</f>
        <v>132900</v>
      </c>
    </row>
    <row r="211" spans="1:8" ht="15" customHeight="1" thickBot="1">
      <c r="A211" s="110"/>
      <c r="B211" s="271">
        <v>8</v>
      </c>
      <c r="C211" s="48"/>
      <c r="D211" s="56" t="s">
        <v>54</v>
      </c>
      <c r="E211" s="106">
        <v>8</v>
      </c>
      <c r="F211" s="106">
        <f>(計算基礎!$G$10*計算基礎!$H$4/E211)*B$208</f>
        <v>99047.375</v>
      </c>
      <c r="G211" s="216">
        <f t="shared" si="38"/>
        <v>143147.375</v>
      </c>
      <c r="H211" s="41">
        <f>H$184+700</f>
        <v>143900</v>
      </c>
    </row>
    <row r="212" spans="1:8" ht="15" customHeight="1" thickTop="1">
      <c r="A212" s="109"/>
      <c r="B212" s="46"/>
      <c r="C212" s="46"/>
      <c r="D212" s="53" t="s">
        <v>19</v>
      </c>
      <c r="E212" s="103">
        <v>24</v>
      </c>
      <c r="F212" s="103">
        <f>(計算基礎!$G$10*計算基礎!$H$4/E212)*B$214</f>
        <v>33015.791666666672</v>
      </c>
      <c r="G212" s="200">
        <f t="shared" ref="G212:G217" si="39">F212+$C$214</f>
        <v>77115.791666666672</v>
      </c>
      <c r="H212" s="119">
        <f>H$197+400</f>
        <v>77600</v>
      </c>
    </row>
    <row r="213" spans="1:8" ht="15" customHeight="1">
      <c r="A213" s="109"/>
      <c r="B213" s="46" t="s">
        <v>89</v>
      </c>
      <c r="C213" s="46"/>
      <c r="D213" s="55" t="s">
        <v>20</v>
      </c>
      <c r="E213" s="84">
        <v>17</v>
      </c>
      <c r="F213" s="84">
        <f>(計算基礎!$G$10*計算基礎!$H$4/E213)*B$214</f>
        <v>46610.529411764706</v>
      </c>
      <c r="G213" s="219">
        <f t="shared" si="39"/>
        <v>90710.529411764699</v>
      </c>
      <c r="H213" s="65">
        <f>H$180+900</f>
        <v>91700</v>
      </c>
    </row>
    <row r="214" spans="1:8" ht="15" customHeight="1">
      <c r="A214" s="109">
        <v>3400</v>
      </c>
      <c r="B214" s="46">
        <v>7</v>
      </c>
      <c r="C214" s="46">
        <f>計算基礎!$J$2*B214</f>
        <v>44100</v>
      </c>
      <c r="D214" s="55" t="s">
        <v>21</v>
      </c>
      <c r="E214" s="84">
        <v>13</v>
      </c>
      <c r="F214" s="84">
        <f>(計算基礎!$G$10*計算基礎!$H$4/E214)*B$214</f>
        <v>60952.230769230773</v>
      </c>
      <c r="G214" s="219">
        <f t="shared" si="39"/>
        <v>105052.23076923078</v>
      </c>
      <c r="H214" s="40">
        <f>H$181+900</f>
        <v>106000</v>
      </c>
    </row>
    <row r="215" spans="1:8" ht="15" customHeight="1">
      <c r="A215" s="109"/>
      <c r="B215" s="46"/>
      <c r="C215" s="46"/>
      <c r="D215" s="55" t="s">
        <v>22</v>
      </c>
      <c r="E215" s="84">
        <v>11</v>
      </c>
      <c r="F215" s="84">
        <f>(計算基礎!$G$10*計算基礎!$H$4/E215)*B$214</f>
        <v>72034.454545454544</v>
      </c>
      <c r="G215" s="219">
        <f t="shared" si="39"/>
        <v>116134.45454545454</v>
      </c>
      <c r="H215" s="40">
        <f>H$182+900</f>
        <v>117100</v>
      </c>
    </row>
    <row r="216" spans="1:8" ht="15" customHeight="1">
      <c r="A216" s="109"/>
      <c r="B216" s="270" t="s">
        <v>88</v>
      </c>
      <c r="C216" s="46"/>
      <c r="D216" s="55" t="s">
        <v>23</v>
      </c>
      <c r="E216" s="84">
        <v>9</v>
      </c>
      <c r="F216" s="84">
        <f>(計算基礎!$G$10*計算基礎!$H$4/E216)*B$214</f>
        <v>88042.111111111124</v>
      </c>
      <c r="G216" s="219">
        <f t="shared" si="39"/>
        <v>132142.11111111112</v>
      </c>
      <c r="H216" s="40">
        <f>H$183+900</f>
        <v>133100</v>
      </c>
    </row>
    <row r="217" spans="1:8" ht="15" customHeight="1" thickBot="1">
      <c r="A217" s="109"/>
      <c r="B217" s="273">
        <v>9</v>
      </c>
      <c r="C217" s="46"/>
      <c r="D217" s="57" t="s">
        <v>24</v>
      </c>
      <c r="E217" s="85">
        <v>8</v>
      </c>
      <c r="F217" s="85">
        <f>(計算基礎!$G$10*計算基礎!$H$4/E217)*B$214</f>
        <v>99047.375</v>
      </c>
      <c r="G217" s="216">
        <f t="shared" si="39"/>
        <v>143147.375</v>
      </c>
      <c r="H217" s="176">
        <f>H$184+900</f>
        <v>144100</v>
      </c>
    </row>
    <row r="218" spans="1:8" ht="15" customHeight="1" thickTop="1">
      <c r="A218" s="259"/>
      <c r="B218" s="46"/>
      <c r="C218" s="258"/>
      <c r="D218" s="258" t="s">
        <v>19</v>
      </c>
      <c r="E218" s="204">
        <v>25</v>
      </c>
      <c r="F218" s="204">
        <f>(計算基礎!$G$10*計算基礎!$H$4/E218)*B$220</f>
        <v>36223.040000000001</v>
      </c>
      <c r="G218" s="224">
        <f t="shared" ref="G218:G223" si="40">F218+$C$220</f>
        <v>86623.040000000008</v>
      </c>
      <c r="H218" s="206">
        <f t="shared" ref="H218:H223" si="41">ROUNDUP(G218,-2)</f>
        <v>86700</v>
      </c>
    </row>
    <row r="219" spans="1:8" ht="15" customHeight="1">
      <c r="A219" s="109"/>
      <c r="B219" s="46" t="s">
        <v>89</v>
      </c>
      <c r="C219" s="46"/>
      <c r="D219" s="55" t="s">
        <v>20</v>
      </c>
      <c r="E219" s="84">
        <v>18</v>
      </c>
      <c r="F219" s="84">
        <f>(計算基礎!$G$10*計算基礎!$H$4/E219)*B$220</f>
        <v>50309.777777777781</v>
      </c>
      <c r="G219" s="219">
        <f t="shared" si="40"/>
        <v>100709.77777777778</v>
      </c>
      <c r="H219" s="65">
        <f t="shared" si="41"/>
        <v>100800</v>
      </c>
    </row>
    <row r="220" spans="1:8" ht="15" customHeight="1">
      <c r="A220" s="109">
        <v>3500</v>
      </c>
      <c r="B220" s="46">
        <v>8</v>
      </c>
      <c r="C220" s="46">
        <f>計算基礎!$J$2*B220</f>
        <v>50400</v>
      </c>
      <c r="D220" s="55" t="s">
        <v>21</v>
      </c>
      <c r="E220" s="84">
        <v>14</v>
      </c>
      <c r="F220" s="84">
        <f>(計算基礎!$G$10*計算基礎!$H$4/E220)*B$220</f>
        <v>64684</v>
      </c>
      <c r="G220" s="219">
        <f t="shared" si="40"/>
        <v>115084</v>
      </c>
      <c r="H220" s="65">
        <f t="shared" si="41"/>
        <v>115100</v>
      </c>
    </row>
    <row r="221" spans="1:8" ht="15" customHeight="1">
      <c r="A221" s="109"/>
      <c r="B221" s="46"/>
      <c r="C221" s="46"/>
      <c r="D221" s="55" t="s">
        <v>22</v>
      </c>
      <c r="E221" s="84">
        <v>11</v>
      </c>
      <c r="F221" s="84">
        <f>(計算基礎!$G$10*計算基礎!$H$4/E221)*B$220</f>
        <v>82325.090909090912</v>
      </c>
      <c r="G221" s="219">
        <f t="shared" si="40"/>
        <v>132725.09090909091</v>
      </c>
      <c r="H221" s="65">
        <f t="shared" si="41"/>
        <v>132800</v>
      </c>
    </row>
    <row r="222" spans="1:8" ht="15" customHeight="1">
      <c r="A222" s="109"/>
      <c r="B222" s="270" t="s">
        <v>88</v>
      </c>
      <c r="C222" s="46"/>
      <c r="D222" s="55" t="s">
        <v>23</v>
      </c>
      <c r="E222" s="84">
        <v>9</v>
      </c>
      <c r="F222" s="84">
        <f>(計算基礎!$G$10*計算基礎!$H$4/E222)*B$220</f>
        <v>100619.55555555556</v>
      </c>
      <c r="G222" s="219">
        <f t="shared" si="40"/>
        <v>151019.55555555556</v>
      </c>
      <c r="H222" s="65">
        <f t="shared" si="41"/>
        <v>151100</v>
      </c>
    </row>
    <row r="223" spans="1:8" ht="15" customHeight="1" thickBot="1">
      <c r="A223" s="110"/>
      <c r="B223" s="271">
        <v>9</v>
      </c>
      <c r="C223" s="48"/>
      <c r="D223" s="56" t="s">
        <v>24</v>
      </c>
      <c r="E223" s="106">
        <v>8</v>
      </c>
      <c r="F223" s="106">
        <f>(計算基礎!$G$10*計算基礎!$H$4/E223)*B$220</f>
        <v>113197</v>
      </c>
      <c r="G223" s="218">
        <f t="shared" si="40"/>
        <v>163597</v>
      </c>
      <c r="H223" s="67">
        <f t="shared" si="41"/>
        <v>163600</v>
      </c>
    </row>
    <row r="224" spans="1:8" ht="15" customHeight="1" thickTop="1">
      <c r="A224" s="109"/>
      <c r="B224" s="46"/>
      <c r="C224" s="46"/>
      <c r="D224" s="53" t="s">
        <v>19</v>
      </c>
      <c r="E224" s="103">
        <v>25</v>
      </c>
      <c r="F224" s="103">
        <f>(計算基礎!$G$10*計算基礎!$H$4/E224)*B$226</f>
        <v>36223.040000000001</v>
      </c>
      <c r="G224" s="220">
        <f t="shared" ref="G224:G229" si="42">F224+$C$226</f>
        <v>86623.040000000008</v>
      </c>
      <c r="H224" s="65">
        <f>H$218+200</f>
        <v>86900</v>
      </c>
    </row>
    <row r="225" spans="1:8" ht="15" customHeight="1">
      <c r="A225" s="109"/>
      <c r="B225" s="46" t="s">
        <v>89</v>
      </c>
      <c r="C225" s="46"/>
      <c r="D225" s="55" t="s">
        <v>20</v>
      </c>
      <c r="E225" s="84">
        <v>18</v>
      </c>
      <c r="F225" s="84">
        <f>(計算基礎!$G$10*計算基礎!$H$4/E225)*B$226</f>
        <v>50309.777777777781</v>
      </c>
      <c r="G225" s="219">
        <f t="shared" si="42"/>
        <v>100709.77777777778</v>
      </c>
      <c r="H225" s="65">
        <f>H$219+200</f>
        <v>101000</v>
      </c>
    </row>
    <row r="226" spans="1:8" ht="15" customHeight="1">
      <c r="A226" s="109">
        <v>3600</v>
      </c>
      <c r="B226" s="46">
        <v>8</v>
      </c>
      <c r="C226" s="46">
        <f>計算基礎!$J$2*B226</f>
        <v>50400</v>
      </c>
      <c r="D226" s="55" t="s">
        <v>21</v>
      </c>
      <c r="E226" s="84">
        <v>14</v>
      </c>
      <c r="F226" s="84">
        <f>(計算基礎!$G$10*計算基礎!$H$4/E226)*B$226</f>
        <v>64684</v>
      </c>
      <c r="G226" s="219">
        <f t="shared" si="42"/>
        <v>115084</v>
      </c>
      <c r="H226" s="65">
        <f>H$220+200</f>
        <v>115300</v>
      </c>
    </row>
    <row r="227" spans="1:8" ht="15" customHeight="1">
      <c r="A227" s="109"/>
      <c r="B227" s="46"/>
      <c r="C227" s="46"/>
      <c r="D227" s="55" t="s">
        <v>22</v>
      </c>
      <c r="E227" s="84">
        <v>11</v>
      </c>
      <c r="F227" s="84">
        <f>(計算基礎!$G$10*計算基礎!$H$4/E227)*B$226</f>
        <v>82325.090909090912</v>
      </c>
      <c r="G227" s="219">
        <f t="shared" si="42"/>
        <v>132725.09090909091</v>
      </c>
      <c r="H227" s="65">
        <f>H$221+200</f>
        <v>133000</v>
      </c>
    </row>
    <row r="228" spans="1:8" ht="15" customHeight="1">
      <c r="A228" s="109"/>
      <c r="B228" s="270" t="s">
        <v>88</v>
      </c>
      <c r="C228" s="46"/>
      <c r="D228" s="55" t="s">
        <v>23</v>
      </c>
      <c r="E228" s="84">
        <v>9</v>
      </c>
      <c r="F228" s="84">
        <f>(計算基礎!$G$10*計算基礎!$H$4/E228)*B$226</f>
        <v>100619.55555555556</v>
      </c>
      <c r="G228" s="219">
        <f t="shared" si="42"/>
        <v>151019.55555555556</v>
      </c>
      <c r="H228" s="65">
        <f>H$222+200</f>
        <v>151300</v>
      </c>
    </row>
    <row r="229" spans="1:8" ht="15" customHeight="1" thickBot="1">
      <c r="A229" s="109"/>
      <c r="B229" s="271">
        <v>9</v>
      </c>
      <c r="C229" s="46"/>
      <c r="D229" s="57" t="s">
        <v>24</v>
      </c>
      <c r="E229" s="85">
        <v>8</v>
      </c>
      <c r="F229" s="85">
        <f>(計算基礎!$G$10*計算基礎!$H$4/E229)*B$226</f>
        <v>113197</v>
      </c>
      <c r="G229" s="216">
        <f t="shared" si="42"/>
        <v>163597</v>
      </c>
      <c r="H229" s="203">
        <f>H$223+200</f>
        <v>163800</v>
      </c>
    </row>
    <row r="230" spans="1:8" ht="15" customHeight="1" thickTop="1">
      <c r="A230" s="59"/>
      <c r="B230" s="50"/>
      <c r="C230" s="50"/>
      <c r="D230" s="58" t="s">
        <v>19</v>
      </c>
      <c r="E230" s="209">
        <v>25</v>
      </c>
      <c r="F230" s="86">
        <f>(計算基礎!$G$10*計算基礎!$H$4/E230)*B$232</f>
        <v>36223.040000000001</v>
      </c>
      <c r="G230" s="222">
        <f t="shared" ref="G230:G235" si="43">F230+$C$232</f>
        <v>86623.040000000008</v>
      </c>
      <c r="H230" s="68">
        <f>H$218+400</f>
        <v>87100</v>
      </c>
    </row>
    <row r="231" spans="1:8" ht="15" customHeight="1">
      <c r="A231" s="109"/>
      <c r="B231" s="46" t="s">
        <v>89</v>
      </c>
      <c r="C231" s="46"/>
      <c r="D231" s="55" t="s">
        <v>20</v>
      </c>
      <c r="E231" s="66">
        <v>18</v>
      </c>
      <c r="F231" s="82">
        <f>(計算基礎!$G$10*計算基礎!$H$4/E231)*B$232</f>
        <v>50309.777777777781</v>
      </c>
      <c r="G231" s="214">
        <f t="shared" si="43"/>
        <v>100709.77777777778</v>
      </c>
      <c r="H231" s="65">
        <f>H$219+400</f>
        <v>101200</v>
      </c>
    </row>
    <row r="232" spans="1:8" ht="15" customHeight="1">
      <c r="A232" s="109">
        <v>3700</v>
      </c>
      <c r="B232" s="46">
        <v>8</v>
      </c>
      <c r="C232" s="46">
        <f>計算基礎!$J$2*B232</f>
        <v>50400</v>
      </c>
      <c r="D232" s="55" t="s">
        <v>21</v>
      </c>
      <c r="E232" s="66">
        <v>14</v>
      </c>
      <c r="F232" s="82">
        <f>(計算基礎!$G$10*計算基礎!$H$4/E232)*B$232</f>
        <v>64684</v>
      </c>
      <c r="G232" s="214">
        <f t="shared" si="43"/>
        <v>115084</v>
      </c>
      <c r="H232" s="65">
        <f>H$220+400</f>
        <v>115500</v>
      </c>
    </row>
    <row r="233" spans="1:8" ht="15" customHeight="1">
      <c r="A233" s="109"/>
      <c r="B233" s="46"/>
      <c r="C233" s="46"/>
      <c r="D233" s="55" t="s">
        <v>22</v>
      </c>
      <c r="E233" s="66">
        <v>11</v>
      </c>
      <c r="F233" s="82">
        <f>(計算基礎!$G$10*計算基礎!$H$4/E233)*B$232</f>
        <v>82325.090909090912</v>
      </c>
      <c r="G233" s="214">
        <f t="shared" si="43"/>
        <v>132725.09090909091</v>
      </c>
      <c r="H233" s="65">
        <f>H$221+400</f>
        <v>133200</v>
      </c>
    </row>
    <row r="234" spans="1:8" ht="15" customHeight="1">
      <c r="A234" s="109"/>
      <c r="B234" s="270" t="s">
        <v>88</v>
      </c>
      <c r="C234" s="46"/>
      <c r="D234" s="55" t="s">
        <v>23</v>
      </c>
      <c r="E234" s="66">
        <v>9</v>
      </c>
      <c r="F234" s="82">
        <f>(計算基礎!$G$10*計算基礎!$H$4/E234)*B$232</f>
        <v>100619.55555555556</v>
      </c>
      <c r="G234" s="214">
        <f t="shared" si="43"/>
        <v>151019.55555555556</v>
      </c>
      <c r="H234" s="65">
        <f>H$222+400</f>
        <v>151500</v>
      </c>
    </row>
    <row r="235" spans="1:8" ht="15" customHeight="1" thickBot="1">
      <c r="A235" s="110"/>
      <c r="B235" s="271">
        <v>9</v>
      </c>
      <c r="C235" s="48"/>
      <c r="D235" s="56" t="s">
        <v>24</v>
      </c>
      <c r="E235" s="76">
        <v>8</v>
      </c>
      <c r="F235" s="56">
        <f>(計算基礎!$G$10*計算基礎!$H$4/E235)*B$232</f>
        <v>113197</v>
      </c>
      <c r="G235" s="215">
        <f t="shared" si="43"/>
        <v>163597</v>
      </c>
      <c r="H235" s="67">
        <f>H$223+400</f>
        <v>164000</v>
      </c>
    </row>
    <row r="236" spans="1:8" ht="15" customHeight="1" thickTop="1">
      <c r="A236" s="109"/>
      <c r="B236" s="46"/>
      <c r="C236" s="46"/>
      <c r="D236" s="55" t="s">
        <v>19</v>
      </c>
      <c r="E236" s="103">
        <v>25</v>
      </c>
      <c r="F236" s="81">
        <f>(計算基礎!$G$10*計算基礎!$H$4/E236)*B$238</f>
        <v>36223.040000000001</v>
      </c>
      <c r="G236" s="221">
        <f t="shared" ref="G236:G241" si="44">F236+$C$238</f>
        <v>86623.040000000008</v>
      </c>
      <c r="H236" s="73">
        <f>H$218+600</f>
        <v>87300</v>
      </c>
    </row>
    <row r="237" spans="1:8" ht="15" customHeight="1">
      <c r="A237" s="109"/>
      <c r="B237" s="46" t="s">
        <v>89</v>
      </c>
      <c r="C237" s="46"/>
      <c r="D237" s="55" t="s">
        <v>20</v>
      </c>
      <c r="E237" s="84">
        <v>18</v>
      </c>
      <c r="F237" s="82">
        <f>(計算基礎!$G$10*計算基礎!$H$4/E237)*B$238</f>
        <v>50309.777777777781</v>
      </c>
      <c r="G237" s="214">
        <f t="shared" si="44"/>
        <v>100709.77777777778</v>
      </c>
      <c r="H237" s="65">
        <f>H$219+600</f>
        <v>101400</v>
      </c>
    </row>
    <row r="238" spans="1:8" ht="15" customHeight="1">
      <c r="A238" s="109">
        <v>3800</v>
      </c>
      <c r="B238" s="46">
        <v>8</v>
      </c>
      <c r="C238" s="46">
        <f>計算基礎!$J$2*B238</f>
        <v>50400</v>
      </c>
      <c r="D238" s="55" t="s">
        <v>21</v>
      </c>
      <c r="E238" s="84">
        <v>14</v>
      </c>
      <c r="F238" s="82">
        <f>(計算基礎!$G$10*計算基礎!$H$4/E238)*B$238</f>
        <v>64684</v>
      </c>
      <c r="G238" s="214">
        <f t="shared" si="44"/>
        <v>115084</v>
      </c>
      <c r="H238" s="65">
        <f>H$220+600</f>
        <v>115700</v>
      </c>
    </row>
    <row r="239" spans="1:8" ht="15" customHeight="1">
      <c r="A239" s="109"/>
      <c r="B239" s="46"/>
      <c r="C239" s="46"/>
      <c r="D239" s="55" t="s">
        <v>22</v>
      </c>
      <c r="E239" s="84">
        <v>11</v>
      </c>
      <c r="F239" s="82">
        <f>(計算基礎!$G$10*計算基礎!$H$4/E239)*B$238</f>
        <v>82325.090909090912</v>
      </c>
      <c r="G239" s="214">
        <f t="shared" si="44"/>
        <v>132725.09090909091</v>
      </c>
      <c r="H239" s="65">
        <f>H$221+600</f>
        <v>133400</v>
      </c>
    </row>
    <row r="240" spans="1:8" ht="15" customHeight="1">
      <c r="A240" s="109"/>
      <c r="B240" s="270" t="s">
        <v>88</v>
      </c>
      <c r="C240" s="46"/>
      <c r="D240" s="55" t="s">
        <v>23</v>
      </c>
      <c r="E240" s="84">
        <v>9</v>
      </c>
      <c r="F240" s="82">
        <f>(計算基礎!$G$10*計算基礎!$H$4/E240)*B$238</f>
        <v>100619.55555555556</v>
      </c>
      <c r="G240" s="214">
        <f t="shared" si="44"/>
        <v>151019.55555555556</v>
      </c>
      <c r="H240" s="65">
        <f>H$222+600</f>
        <v>151700</v>
      </c>
    </row>
    <row r="241" spans="1:8" ht="15" customHeight="1" thickBot="1">
      <c r="A241" s="110"/>
      <c r="B241" s="271">
        <v>10</v>
      </c>
      <c r="C241" s="48"/>
      <c r="D241" s="56" t="s">
        <v>24</v>
      </c>
      <c r="E241" s="85">
        <v>8</v>
      </c>
      <c r="F241" s="87">
        <f>(計算基礎!$G$10*計算基礎!$H$4/E241)*B$238</f>
        <v>113197</v>
      </c>
      <c r="G241" s="213">
        <f t="shared" si="44"/>
        <v>163597</v>
      </c>
      <c r="H241" s="203">
        <f>H$223+600</f>
        <v>164200</v>
      </c>
    </row>
    <row r="242" spans="1:8" ht="15" customHeight="1" thickTop="1">
      <c r="A242" s="109"/>
      <c r="B242" s="46"/>
      <c r="C242" s="46"/>
      <c r="D242" s="55" t="s">
        <v>19</v>
      </c>
      <c r="E242" s="209">
        <v>25</v>
      </c>
      <c r="F242" s="103">
        <f>(計算基礎!$G$10*計算基礎!$H$4/E242)*B$244</f>
        <v>36223.040000000001</v>
      </c>
      <c r="G242" s="200">
        <f t="shared" ref="G242:G247" si="45">F242+$C$244</f>
        <v>86623.040000000008</v>
      </c>
      <c r="H242" s="68">
        <f>H$218+800</f>
        <v>87500</v>
      </c>
    </row>
    <row r="243" spans="1:8" ht="15" customHeight="1">
      <c r="A243" s="109"/>
      <c r="B243" s="46" t="s">
        <v>89</v>
      </c>
      <c r="C243" s="46"/>
      <c r="D243" s="55" t="s">
        <v>20</v>
      </c>
      <c r="E243" s="84">
        <v>18</v>
      </c>
      <c r="F243" s="84">
        <f>(計算基礎!$G$10*計算基礎!$H$4/E243)*B$244</f>
        <v>50309.777777777781</v>
      </c>
      <c r="G243" s="219">
        <f t="shared" si="45"/>
        <v>100709.77777777778</v>
      </c>
      <c r="H243" s="65">
        <f>H$219+800</f>
        <v>101600</v>
      </c>
    </row>
    <row r="244" spans="1:8" ht="15" customHeight="1">
      <c r="A244" s="109">
        <v>3900</v>
      </c>
      <c r="B244" s="46">
        <v>8</v>
      </c>
      <c r="C244" s="46">
        <f>計算基礎!$J$2*B244</f>
        <v>50400</v>
      </c>
      <c r="D244" s="55" t="s">
        <v>21</v>
      </c>
      <c r="E244" s="84">
        <v>14</v>
      </c>
      <c r="F244" s="84">
        <f>(計算基礎!$G$10*計算基礎!$H$4/E244)*B$244</f>
        <v>64684</v>
      </c>
      <c r="G244" s="219">
        <f t="shared" si="45"/>
        <v>115084</v>
      </c>
      <c r="H244" s="65">
        <f>H$220+800</f>
        <v>115900</v>
      </c>
    </row>
    <row r="245" spans="1:8" ht="15" customHeight="1">
      <c r="A245" s="109"/>
      <c r="B245" s="46"/>
      <c r="C245" s="46"/>
      <c r="D245" s="55" t="s">
        <v>22</v>
      </c>
      <c r="E245" s="84">
        <v>11</v>
      </c>
      <c r="F245" s="84">
        <f>(計算基礎!$G$10*計算基礎!$H$4/E245)*B$244</f>
        <v>82325.090909090912</v>
      </c>
      <c r="G245" s="219">
        <f t="shared" si="45"/>
        <v>132725.09090909091</v>
      </c>
      <c r="H245" s="65">
        <f>H$221+800</f>
        <v>133600</v>
      </c>
    </row>
    <row r="246" spans="1:8" ht="15" customHeight="1">
      <c r="A246" s="109"/>
      <c r="B246" s="270" t="s">
        <v>88</v>
      </c>
      <c r="C246" s="46"/>
      <c r="D246" s="55" t="s">
        <v>23</v>
      </c>
      <c r="E246" s="84">
        <v>9</v>
      </c>
      <c r="F246" s="84">
        <f>(計算基礎!$G$10*計算基礎!$H$4/E246)*B$244</f>
        <v>100619.55555555556</v>
      </c>
      <c r="G246" s="219">
        <f t="shared" si="45"/>
        <v>151019.55555555556</v>
      </c>
      <c r="H246" s="65">
        <f>H$222+800</f>
        <v>151900</v>
      </c>
    </row>
    <row r="247" spans="1:8" ht="15" customHeight="1" thickBot="1">
      <c r="A247" s="109"/>
      <c r="B247" s="274">
        <v>10</v>
      </c>
      <c r="C247" s="46"/>
      <c r="D247" s="57" t="s">
        <v>24</v>
      </c>
      <c r="E247" s="85">
        <v>8</v>
      </c>
      <c r="F247" s="207">
        <f>(計算基礎!$G$10*計算基礎!$H$4/E247)*B$244</f>
        <v>113197</v>
      </c>
      <c r="G247" s="223">
        <f t="shared" si="45"/>
        <v>163597</v>
      </c>
      <c r="H247" s="203">
        <f>H$223+800</f>
        <v>164400</v>
      </c>
    </row>
    <row r="248" spans="1:8" ht="15" customHeight="1" thickTop="1">
      <c r="A248" s="259"/>
      <c r="B248" s="265"/>
      <c r="C248" s="258"/>
      <c r="D248" s="177" t="s">
        <v>19</v>
      </c>
      <c r="E248" s="208">
        <v>26</v>
      </c>
      <c r="F248" s="208">
        <f>(計算基礎!$G$10*計算基礎!$H$4/E248)*B$250</f>
        <v>39183.576923076922</v>
      </c>
      <c r="G248" s="220">
        <f t="shared" ref="G248:G253" si="46">F248+$C$250</f>
        <v>95883.576923076922</v>
      </c>
      <c r="H248" s="206">
        <f t="shared" ref="H248:H253" si="47">ROUNDUP(G248,-2)</f>
        <v>95900</v>
      </c>
    </row>
    <row r="249" spans="1:8" ht="15" customHeight="1">
      <c r="A249" s="109"/>
      <c r="B249" s="46" t="s">
        <v>89</v>
      </c>
      <c r="C249" s="46"/>
      <c r="D249" s="55" t="s">
        <v>20</v>
      </c>
      <c r="E249" s="84">
        <v>18</v>
      </c>
      <c r="F249" s="84">
        <f>(計算基礎!$G$10*計算基礎!$H$4/E249)*B$250</f>
        <v>56598.5</v>
      </c>
      <c r="G249" s="219">
        <f t="shared" si="46"/>
        <v>113298.5</v>
      </c>
      <c r="H249" s="65">
        <f t="shared" si="47"/>
        <v>113300</v>
      </c>
    </row>
    <row r="250" spans="1:8" ht="15" customHeight="1">
      <c r="A250" s="109">
        <v>4000</v>
      </c>
      <c r="B250" s="46">
        <v>9</v>
      </c>
      <c r="C250" s="46">
        <f>計算基礎!$J$2*B250</f>
        <v>56700</v>
      </c>
      <c r="D250" s="55" t="s">
        <v>21</v>
      </c>
      <c r="E250" s="84">
        <v>14</v>
      </c>
      <c r="F250" s="84">
        <f>(計算基礎!$G$10*計算基礎!$H$4/E250)*B$250</f>
        <v>72769.5</v>
      </c>
      <c r="G250" s="219">
        <f t="shared" si="46"/>
        <v>129469.5</v>
      </c>
      <c r="H250" s="65">
        <f t="shared" si="47"/>
        <v>129500</v>
      </c>
    </row>
    <row r="251" spans="1:8" ht="15" customHeight="1">
      <c r="A251" s="109"/>
      <c r="B251" s="46"/>
      <c r="C251" s="46"/>
      <c r="D251" s="55" t="s">
        <v>22</v>
      </c>
      <c r="E251" s="84">
        <v>12</v>
      </c>
      <c r="F251" s="84">
        <f>(計算基礎!$G$10*計算基礎!$H$4/E251)*B$250</f>
        <v>84897.75</v>
      </c>
      <c r="G251" s="219">
        <f t="shared" si="46"/>
        <v>141597.75</v>
      </c>
      <c r="H251" s="65">
        <f t="shared" si="47"/>
        <v>141600</v>
      </c>
    </row>
    <row r="252" spans="1:8" ht="15" customHeight="1">
      <c r="A252" s="109"/>
      <c r="B252" s="270" t="s">
        <v>88</v>
      </c>
      <c r="C252" s="46"/>
      <c r="D252" s="55" t="s">
        <v>23</v>
      </c>
      <c r="E252" s="84">
        <v>10</v>
      </c>
      <c r="F252" s="84">
        <f>(計算基礎!$G$10*計算基礎!$H$4/E252)*B$250</f>
        <v>101877.3</v>
      </c>
      <c r="G252" s="219">
        <f t="shared" si="46"/>
        <v>158577.29999999999</v>
      </c>
      <c r="H252" s="65">
        <f t="shared" si="47"/>
        <v>158600</v>
      </c>
    </row>
    <row r="253" spans="1:8" ht="15" customHeight="1" thickBot="1">
      <c r="A253" s="45"/>
      <c r="B253" s="272">
        <v>10</v>
      </c>
      <c r="C253" s="53"/>
      <c r="D253" s="55" t="s">
        <v>24</v>
      </c>
      <c r="E253" s="84">
        <v>8</v>
      </c>
      <c r="F253" s="84">
        <f>(計算基礎!$G$10*計算基礎!$H$4/E253)*B$250</f>
        <v>127346.625</v>
      </c>
      <c r="G253" s="219">
        <f t="shared" si="46"/>
        <v>184046.625</v>
      </c>
      <c r="H253" s="80">
        <f t="shared" si="47"/>
        <v>184100</v>
      </c>
    </row>
    <row r="255" spans="1:8" ht="14.25" thickBot="1"/>
    <row r="256" spans="1:8" ht="15" customHeight="1" thickBot="1">
      <c r="A256" s="33" t="s">
        <v>1</v>
      </c>
      <c r="B256" s="105" t="s">
        <v>35</v>
      </c>
      <c r="C256" s="32" t="str">
        <f>"融着費(@" &amp; 計算基礎!$J$2&amp;")"</f>
        <v>融着費(@6300)</v>
      </c>
      <c r="D256" s="33" t="s">
        <v>0</v>
      </c>
      <c r="E256" s="105" t="s">
        <v>3</v>
      </c>
      <c r="F256" s="31" t="s">
        <v>2</v>
      </c>
      <c r="G256" s="37" t="s">
        <v>36</v>
      </c>
      <c r="H256" s="70" t="s">
        <v>49</v>
      </c>
    </row>
    <row r="257" spans="1:8" ht="15" customHeight="1">
      <c r="A257" s="130"/>
      <c r="B257" s="44"/>
      <c r="C257" s="44"/>
      <c r="D257" s="64" t="s">
        <v>19</v>
      </c>
      <c r="E257" s="117">
        <v>26</v>
      </c>
      <c r="F257" s="117">
        <f>(計算基礎!$G$10*計算基礎!$H$4/E257)*B$259</f>
        <v>39183.576923076922</v>
      </c>
      <c r="G257" s="118">
        <f t="shared" ref="G257:G262" si="48">F257+$C$259</f>
        <v>95883.576923076922</v>
      </c>
      <c r="H257" s="119">
        <f>H$248+200</f>
        <v>96100</v>
      </c>
    </row>
    <row r="258" spans="1:8" ht="15" customHeight="1">
      <c r="A258" s="109"/>
      <c r="B258" s="46" t="s">
        <v>89</v>
      </c>
      <c r="C258" s="46"/>
      <c r="D258" s="55" t="s">
        <v>20</v>
      </c>
      <c r="E258" s="84">
        <v>18</v>
      </c>
      <c r="F258" s="84">
        <f>(計算基礎!$G$10*計算基礎!$H$4/E258)*B$259</f>
        <v>56598.5</v>
      </c>
      <c r="G258" s="74">
        <f t="shared" si="48"/>
        <v>113298.5</v>
      </c>
      <c r="H258" s="65">
        <f>H$249+200</f>
        <v>113500</v>
      </c>
    </row>
    <row r="259" spans="1:8" ht="15" customHeight="1">
      <c r="A259" s="109">
        <v>4100</v>
      </c>
      <c r="B259" s="46">
        <v>9</v>
      </c>
      <c r="C259" s="46">
        <f>計算基礎!$J$2*B259</f>
        <v>56700</v>
      </c>
      <c r="D259" s="55" t="s">
        <v>21</v>
      </c>
      <c r="E259" s="84">
        <v>14</v>
      </c>
      <c r="F259" s="84">
        <f>(計算基礎!$G$10*計算基礎!$H$4/E259)*B$259</f>
        <v>72769.5</v>
      </c>
      <c r="G259" s="74">
        <f t="shared" si="48"/>
        <v>129469.5</v>
      </c>
      <c r="H259" s="65">
        <f>H$250+200</f>
        <v>129700</v>
      </c>
    </row>
    <row r="260" spans="1:8" ht="15" customHeight="1">
      <c r="A260" s="109"/>
      <c r="B260" s="46"/>
      <c r="C260" s="46"/>
      <c r="D260" s="55" t="s">
        <v>22</v>
      </c>
      <c r="E260" s="84">
        <v>11</v>
      </c>
      <c r="F260" s="84">
        <f>(計算基礎!$G$10*計算基礎!$H$4/E260)*B$259</f>
        <v>92615.727272727279</v>
      </c>
      <c r="G260" s="74">
        <f t="shared" si="48"/>
        <v>149315.72727272729</v>
      </c>
      <c r="H260" s="65">
        <f>ROUNDUP(G260,-2)</f>
        <v>149400</v>
      </c>
    </row>
    <row r="261" spans="1:8" ht="15" customHeight="1">
      <c r="A261" s="109"/>
      <c r="B261" s="270" t="s">
        <v>88</v>
      </c>
      <c r="C261" s="46"/>
      <c r="D261" s="55" t="s">
        <v>23</v>
      </c>
      <c r="E261" s="84">
        <v>10</v>
      </c>
      <c r="F261" s="84">
        <f>(計算基礎!$G$10*計算基礎!$H$4/E261)*B$259</f>
        <v>101877.3</v>
      </c>
      <c r="G261" s="74">
        <f t="shared" si="48"/>
        <v>158577.29999999999</v>
      </c>
      <c r="H261" s="65">
        <f>H$252+200</f>
        <v>158800</v>
      </c>
    </row>
    <row r="262" spans="1:8" ht="15" customHeight="1" thickBot="1">
      <c r="A262" s="110"/>
      <c r="B262" s="271">
        <v>10</v>
      </c>
      <c r="C262" s="48"/>
      <c r="D262" s="56" t="s">
        <v>54</v>
      </c>
      <c r="E262" s="106">
        <v>8</v>
      </c>
      <c r="F262" s="106">
        <f>(計算基礎!$G$10*計算基礎!$H$4/E262)*B$259</f>
        <v>127346.625</v>
      </c>
      <c r="G262" s="74">
        <f t="shared" si="48"/>
        <v>184046.625</v>
      </c>
      <c r="H262" s="65">
        <f>H$253+200</f>
        <v>184300</v>
      </c>
    </row>
    <row r="263" spans="1:8" ht="15" customHeight="1" thickTop="1">
      <c r="A263" s="109"/>
      <c r="B263" s="46"/>
      <c r="C263" s="46"/>
      <c r="D263" s="53" t="s">
        <v>19</v>
      </c>
      <c r="E263" s="103">
        <v>26</v>
      </c>
      <c r="F263" s="103">
        <f>(計算基礎!$G$10*計算基礎!$H$4/E263)*B$265</f>
        <v>39183.576923076922</v>
      </c>
      <c r="G263" s="200">
        <f t="shared" ref="G263:G268" si="49">F263+$C$265</f>
        <v>95883.576923076922</v>
      </c>
      <c r="H263" s="119">
        <f>H$248+400</f>
        <v>96300</v>
      </c>
    </row>
    <row r="264" spans="1:8" ht="15" customHeight="1">
      <c r="A264" s="109"/>
      <c r="B264" s="46" t="s">
        <v>89</v>
      </c>
      <c r="C264" s="46"/>
      <c r="D264" s="55" t="s">
        <v>20</v>
      </c>
      <c r="E264" s="84">
        <v>18</v>
      </c>
      <c r="F264" s="84">
        <f>(計算基礎!$G$10*計算基礎!$H$4/E264)*B$265</f>
        <v>56598.5</v>
      </c>
      <c r="G264" s="216">
        <f t="shared" si="49"/>
        <v>113298.5</v>
      </c>
      <c r="H264" s="65">
        <f>H$249+400</f>
        <v>113700</v>
      </c>
    </row>
    <row r="265" spans="1:8" ht="15" customHeight="1">
      <c r="A265" s="109">
        <v>4200</v>
      </c>
      <c r="B265" s="46">
        <v>9</v>
      </c>
      <c r="C265" s="46">
        <f>計算基礎!$J$2*B265</f>
        <v>56700</v>
      </c>
      <c r="D265" s="55" t="s">
        <v>21</v>
      </c>
      <c r="E265" s="84">
        <v>14</v>
      </c>
      <c r="F265" s="84">
        <f>(計算基礎!$G$10*計算基礎!$H$4/E265)*B$265</f>
        <v>72769.5</v>
      </c>
      <c r="G265" s="216">
        <f t="shared" si="49"/>
        <v>129469.5</v>
      </c>
      <c r="H265" s="65">
        <f>H$250+400</f>
        <v>129900</v>
      </c>
    </row>
    <row r="266" spans="1:8" ht="15" customHeight="1">
      <c r="A266" s="109"/>
      <c r="B266" s="46"/>
      <c r="C266" s="46"/>
      <c r="D266" s="55" t="s">
        <v>22</v>
      </c>
      <c r="E266" s="84">
        <v>11</v>
      </c>
      <c r="F266" s="84">
        <f>(計算基礎!$G$10*計算基礎!$H$4/E266)*B$265</f>
        <v>92615.727272727279</v>
      </c>
      <c r="G266" s="216">
        <f t="shared" si="49"/>
        <v>149315.72727272729</v>
      </c>
      <c r="H266" s="65">
        <f>H$260+200</f>
        <v>149600</v>
      </c>
    </row>
    <row r="267" spans="1:8" ht="15" customHeight="1">
      <c r="A267" s="109"/>
      <c r="B267" s="270" t="s">
        <v>88</v>
      </c>
      <c r="C267" s="46"/>
      <c r="D267" s="55" t="s">
        <v>23</v>
      </c>
      <c r="E267" s="84">
        <v>10</v>
      </c>
      <c r="F267" s="84">
        <f>(計算基礎!$G$10*計算基礎!$H$4/E267)*B$265</f>
        <v>101877.3</v>
      </c>
      <c r="G267" s="216">
        <f t="shared" si="49"/>
        <v>158577.29999999999</v>
      </c>
      <c r="H267" s="65">
        <f>H$252+400</f>
        <v>159000</v>
      </c>
    </row>
    <row r="268" spans="1:8" ht="15" customHeight="1" thickBot="1">
      <c r="A268" s="110"/>
      <c r="B268" s="271">
        <v>11</v>
      </c>
      <c r="C268" s="48"/>
      <c r="D268" s="56" t="s">
        <v>24</v>
      </c>
      <c r="E268" s="106">
        <v>8</v>
      </c>
      <c r="F268" s="106">
        <f>(計算基礎!$G$10*計算基礎!$H$4/E268)*B$265</f>
        <v>127346.625</v>
      </c>
      <c r="G268" s="218">
        <f t="shared" si="49"/>
        <v>184046.625</v>
      </c>
      <c r="H268" s="65">
        <f>H$253+400</f>
        <v>184500</v>
      </c>
    </row>
    <row r="269" spans="1:8" ht="15" customHeight="1" thickTop="1">
      <c r="A269" s="109"/>
      <c r="B269" s="46"/>
      <c r="C269" s="46"/>
      <c r="D269" s="46" t="s">
        <v>19</v>
      </c>
      <c r="E269" s="127">
        <v>26</v>
      </c>
      <c r="F269" s="127">
        <f>(計算基礎!$G$10*計算基礎!$H$4/E269)*B$271</f>
        <v>39183.576923076922</v>
      </c>
      <c r="G269" s="122">
        <f t="shared" ref="G269:G274" si="50">F269+$C$271</f>
        <v>95883.576923076922</v>
      </c>
      <c r="H269" s="119">
        <f>H$248+600</f>
        <v>96500</v>
      </c>
    </row>
    <row r="270" spans="1:8" ht="15" customHeight="1">
      <c r="A270" s="109"/>
      <c r="B270" s="46" t="s">
        <v>89</v>
      </c>
      <c r="C270" s="46"/>
      <c r="D270" s="55" t="s">
        <v>20</v>
      </c>
      <c r="E270" s="84">
        <v>18</v>
      </c>
      <c r="F270" s="84">
        <f>(計算基礎!$G$10*計算基礎!$H$4/E270)*B$271</f>
        <v>56598.5</v>
      </c>
      <c r="G270" s="219">
        <f t="shared" si="50"/>
        <v>113298.5</v>
      </c>
      <c r="H270" s="65">
        <f>H$249+600</f>
        <v>113900</v>
      </c>
    </row>
    <row r="271" spans="1:8" ht="15" customHeight="1">
      <c r="A271" s="109">
        <v>4300</v>
      </c>
      <c r="B271" s="46">
        <v>9</v>
      </c>
      <c r="C271" s="46">
        <f>計算基礎!$J$2*B271</f>
        <v>56700</v>
      </c>
      <c r="D271" s="55" t="s">
        <v>21</v>
      </c>
      <c r="E271" s="84">
        <v>14</v>
      </c>
      <c r="F271" s="84">
        <f>(計算基礎!$G$10*計算基礎!$H$4/E271)*B$271</f>
        <v>72769.5</v>
      </c>
      <c r="G271" s="219">
        <f t="shared" si="50"/>
        <v>129469.5</v>
      </c>
      <c r="H271" s="65">
        <f>H$250+600</f>
        <v>130100</v>
      </c>
    </row>
    <row r="272" spans="1:8" ht="15" customHeight="1">
      <c r="A272" s="109"/>
      <c r="B272" s="46"/>
      <c r="C272" s="46"/>
      <c r="D272" s="55" t="s">
        <v>22</v>
      </c>
      <c r="E272" s="84">
        <v>11</v>
      </c>
      <c r="F272" s="84">
        <f>(計算基礎!$G$10*計算基礎!$H$4/E272)*B$271</f>
        <v>92615.727272727279</v>
      </c>
      <c r="G272" s="219">
        <f t="shared" si="50"/>
        <v>149315.72727272729</v>
      </c>
      <c r="H272" s="65">
        <f>H$260+400</f>
        <v>149800</v>
      </c>
    </row>
    <row r="273" spans="1:8" ht="15" customHeight="1">
      <c r="A273" s="109"/>
      <c r="B273" s="270" t="s">
        <v>88</v>
      </c>
      <c r="C273" s="46"/>
      <c r="D273" s="55" t="s">
        <v>23</v>
      </c>
      <c r="E273" s="84">
        <v>10</v>
      </c>
      <c r="F273" s="84">
        <f>(計算基礎!$G$10*計算基礎!$H$4/E273)*B$271</f>
        <v>101877.3</v>
      </c>
      <c r="G273" s="219">
        <f t="shared" si="50"/>
        <v>158577.29999999999</v>
      </c>
      <c r="H273" s="65">
        <f>H$252+600</f>
        <v>159200</v>
      </c>
    </row>
    <row r="274" spans="1:8" ht="15" customHeight="1" thickBot="1">
      <c r="A274" s="109"/>
      <c r="B274" s="273">
        <v>11</v>
      </c>
      <c r="C274" s="46"/>
      <c r="D274" s="57" t="s">
        <v>24</v>
      </c>
      <c r="E274" s="85">
        <v>8</v>
      </c>
      <c r="F274" s="85">
        <f>(計算基礎!$G$10*計算基礎!$H$4/E274)*B$271</f>
        <v>127346.625</v>
      </c>
      <c r="G274" s="122">
        <f t="shared" si="50"/>
        <v>184046.625</v>
      </c>
      <c r="H274" s="65">
        <f>H$253+600</f>
        <v>184700</v>
      </c>
    </row>
    <row r="275" spans="1:8" ht="15" customHeight="1" thickTop="1">
      <c r="A275" s="259"/>
      <c r="B275" s="46"/>
      <c r="C275" s="258"/>
      <c r="D275" s="177" t="s">
        <v>19</v>
      </c>
      <c r="E275" s="208">
        <v>26</v>
      </c>
      <c r="F275" s="208">
        <f>(計算基礎!$G$10*計算基礎!$H$4/E275)*B$277</f>
        <v>43537.307692307695</v>
      </c>
      <c r="G275" s="205">
        <f t="shared" ref="G275:G280" si="51">F275+$C$277</f>
        <v>106537.30769230769</v>
      </c>
      <c r="H275" s="206">
        <f t="shared" ref="H275:H280" si="52">ROUNDUP(G275,-2)</f>
        <v>106600</v>
      </c>
    </row>
    <row r="276" spans="1:8" ht="15" customHeight="1">
      <c r="A276" s="109"/>
      <c r="B276" s="46" t="s">
        <v>89</v>
      </c>
      <c r="C276" s="46"/>
      <c r="D276" s="55" t="s">
        <v>20</v>
      </c>
      <c r="E276" s="84">
        <v>19</v>
      </c>
      <c r="F276" s="84">
        <f>(計算基礎!$G$10*計算基礎!$H$4/E276)*B$277</f>
        <v>59577.368421052633</v>
      </c>
      <c r="G276" s="74">
        <f t="shared" si="51"/>
        <v>122577.36842105264</v>
      </c>
      <c r="H276" s="65">
        <f t="shared" si="52"/>
        <v>122600</v>
      </c>
    </row>
    <row r="277" spans="1:8" ht="15" customHeight="1">
      <c r="A277" s="109">
        <v>4400</v>
      </c>
      <c r="B277" s="46">
        <v>10</v>
      </c>
      <c r="C277" s="46">
        <f>計算基礎!$J$2*B277</f>
        <v>63000</v>
      </c>
      <c r="D277" s="55" t="s">
        <v>21</v>
      </c>
      <c r="E277" s="84">
        <v>14</v>
      </c>
      <c r="F277" s="84">
        <f>(計算基礎!$G$10*計算基礎!$H$4/E277)*B$277</f>
        <v>80855</v>
      </c>
      <c r="G277" s="74">
        <f t="shared" si="51"/>
        <v>143855</v>
      </c>
      <c r="H277" s="65">
        <f t="shared" si="52"/>
        <v>143900</v>
      </c>
    </row>
    <row r="278" spans="1:8" ht="15" customHeight="1">
      <c r="A278" s="109"/>
      <c r="B278" s="46"/>
      <c r="C278" s="46"/>
      <c r="D278" s="55" t="s">
        <v>22</v>
      </c>
      <c r="E278" s="84">
        <v>12</v>
      </c>
      <c r="F278" s="84">
        <f>(計算基礎!$G$10*計算基礎!$H$4/E278)*B$277</f>
        <v>94330.833333333343</v>
      </c>
      <c r="G278" s="74">
        <f t="shared" si="51"/>
        <v>157330.83333333334</v>
      </c>
      <c r="H278" s="65">
        <f t="shared" si="52"/>
        <v>157400</v>
      </c>
    </row>
    <row r="279" spans="1:8" ht="15" customHeight="1">
      <c r="A279" s="109"/>
      <c r="B279" s="270" t="s">
        <v>88</v>
      </c>
      <c r="C279" s="46"/>
      <c r="D279" s="55" t="s">
        <v>23</v>
      </c>
      <c r="E279" s="84">
        <v>10</v>
      </c>
      <c r="F279" s="84">
        <f>(計算基礎!$G$10*計算基礎!$H$4/E279)*B$277</f>
        <v>113197</v>
      </c>
      <c r="G279" s="74">
        <f t="shared" si="51"/>
        <v>176197</v>
      </c>
      <c r="H279" s="65">
        <f t="shared" si="52"/>
        <v>176200</v>
      </c>
    </row>
    <row r="280" spans="1:8" ht="15" customHeight="1" thickBot="1">
      <c r="A280" s="109"/>
      <c r="B280" s="271">
        <v>11</v>
      </c>
      <c r="C280" s="46"/>
      <c r="D280" s="57" t="s">
        <v>24</v>
      </c>
      <c r="E280" s="85">
        <v>9</v>
      </c>
      <c r="F280" s="85">
        <f>(計算基礎!$G$10*計算基礎!$H$4/E280)*B$277</f>
        <v>125774.44444444445</v>
      </c>
      <c r="G280" s="74">
        <f t="shared" si="51"/>
        <v>188774.44444444444</v>
      </c>
      <c r="H280" s="67">
        <f t="shared" si="52"/>
        <v>188800</v>
      </c>
    </row>
    <row r="281" spans="1:8" ht="15" customHeight="1" thickTop="1">
      <c r="A281" s="59"/>
      <c r="B281" s="50"/>
      <c r="C281" s="50"/>
      <c r="D281" s="58" t="s">
        <v>19</v>
      </c>
      <c r="E281" s="86">
        <v>26</v>
      </c>
      <c r="F281" s="86">
        <f>(計算基礎!$G$10*計算基礎!$H$4/E281)*B$283</f>
        <v>43537.307692307695</v>
      </c>
      <c r="G281" s="59">
        <f t="shared" ref="G281:G286" si="53">F281+$C$283</f>
        <v>106537.30769230769</v>
      </c>
      <c r="H281" s="119">
        <f>H$275+200</f>
        <v>106800</v>
      </c>
    </row>
    <row r="282" spans="1:8" ht="15" customHeight="1">
      <c r="A282" s="109"/>
      <c r="B282" s="46" t="s">
        <v>89</v>
      </c>
      <c r="C282" s="46"/>
      <c r="D282" s="55" t="s">
        <v>20</v>
      </c>
      <c r="E282" s="84">
        <v>19</v>
      </c>
      <c r="F282" s="82">
        <f>(計算基礎!$G$10*計算基礎!$H$4/E282)*B$283</f>
        <v>59577.368421052633</v>
      </c>
      <c r="G282" s="52">
        <f t="shared" si="53"/>
        <v>122577.36842105264</v>
      </c>
      <c r="H282" s="65">
        <f>H$276+200</f>
        <v>122800</v>
      </c>
    </row>
    <row r="283" spans="1:8" ht="15" customHeight="1">
      <c r="A283" s="109">
        <v>4500</v>
      </c>
      <c r="B283" s="46">
        <v>10</v>
      </c>
      <c r="C283" s="46">
        <f>計算基礎!$J$2*B283</f>
        <v>63000</v>
      </c>
      <c r="D283" s="55" t="s">
        <v>21</v>
      </c>
      <c r="E283" s="82">
        <v>14</v>
      </c>
      <c r="F283" s="82">
        <f>(計算基礎!$G$10*計算基礎!$H$4/E283)*B$283</f>
        <v>80855</v>
      </c>
      <c r="G283" s="52">
        <f t="shared" si="53"/>
        <v>143855</v>
      </c>
      <c r="H283" s="65">
        <f>H$277+200</f>
        <v>144100</v>
      </c>
    </row>
    <row r="284" spans="1:8" ht="15" customHeight="1">
      <c r="A284" s="109"/>
      <c r="B284" s="46"/>
      <c r="C284" s="46"/>
      <c r="D284" s="55" t="s">
        <v>22</v>
      </c>
      <c r="E284" s="82">
        <v>12</v>
      </c>
      <c r="F284" s="82">
        <f>(計算基礎!$G$10*計算基礎!$H$4/E284)*B$283</f>
        <v>94330.833333333343</v>
      </c>
      <c r="G284" s="52">
        <f t="shared" si="53"/>
        <v>157330.83333333334</v>
      </c>
      <c r="H284" s="65">
        <f>H$278+200</f>
        <v>157600</v>
      </c>
    </row>
    <row r="285" spans="1:8" ht="15" customHeight="1">
      <c r="A285" s="109"/>
      <c r="B285" s="270" t="s">
        <v>88</v>
      </c>
      <c r="C285" s="46"/>
      <c r="D285" s="55" t="s">
        <v>23</v>
      </c>
      <c r="E285" s="82">
        <v>10</v>
      </c>
      <c r="F285" s="82">
        <f>(計算基礎!$G$10*計算基礎!$H$4/E285)*B$283</f>
        <v>113197</v>
      </c>
      <c r="G285" s="52">
        <f t="shared" si="53"/>
        <v>176197</v>
      </c>
      <c r="H285" s="65">
        <f>H$279+200</f>
        <v>176400</v>
      </c>
    </row>
    <row r="286" spans="1:8" ht="15" customHeight="1" thickBot="1">
      <c r="A286" s="110"/>
      <c r="B286" s="271">
        <v>12</v>
      </c>
      <c r="C286" s="48"/>
      <c r="D286" s="56" t="s">
        <v>24</v>
      </c>
      <c r="E286" s="87">
        <v>9</v>
      </c>
      <c r="F286" s="56">
        <f>(計算基礎!$G$10*計算基礎!$H$4/E286)*B$283</f>
        <v>125774.44444444445</v>
      </c>
      <c r="G286" s="52">
        <f t="shared" si="53"/>
        <v>188774.44444444444</v>
      </c>
      <c r="H286" s="65">
        <f>H$280+200</f>
        <v>189000</v>
      </c>
    </row>
    <row r="287" spans="1:8" ht="15" customHeight="1" thickTop="1">
      <c r="A287" s="109"/>
      <c r="B287" s="46"/>
      <c r="C287" s="46"/>
      <c r="D287" s="55" t="s">
        <v>19</v>
      </c>
      <c r="E287" s="82">
        <v>26</v>
      </c>
      <c r="F287" s="81">
        <f>(計算基礎!$G$10*計算基礎!$H$4/E287)*B$289</f>
        <v>43537.307692307695</v>
      </c>
      <c r="G287" s="212">
        <f t="shared" ref="G287:G292" si="54">F287+$C$289</f>
        <v>106537.30769230769</v>
      </c>
      <c r="H287" s="119">
        <f>H$275+400</f>
        <v>107000</v>
      </c>
    </row>
    <row r="288" spans="1:8" ht="15" customHeight="1">
      <c r="A288" s="109"/>
      <c r="B288" s="46" t="s">
        <v>89</v>
      </c>
      <c r="C288" s="46"/>
      <c r="D288" s="55" t="s">
        <v>20</v>
      </c>
      <c r="E288" s="82">
        <v>19</v>
      </c>
      <c r="F288" s="82">
        <f>(計算基礎!$G$10*計算基礎!$H$4/E288)*B$289</f>
        <v>59577.368421052633</v>
      </c>
      <c r="G288" s="213">
        <f t="shared" si="54"/>
        <v>122577.36842105264</v>
      </c>
      <c r="H288" s="65">
        <f>H$276+400</f>
        <v>123000</v>
      </c>
    </row>
    <row r="289" spans="1:8" ht="15" customHeight="1">
      <c r="A289" s="109">
        <v>4600</v>
      </c>
      <c r="B289" s="46">
        <v>10</v>
      </c>
      <c r="C289" s="46">
        <f>計算基礎!$J$2*B289</f>
        <v>63000</v>
      </c>
      <c r="D289" s="55" t="s">
        <v>21</v>
      </c>
      <c r="E289" s="82">
        <v>14</v>
      </c>
      <c r="F289" s="82">
        <f>(計算基礎!$G$10*計算基礎!$H$4/E289)*B$289</f>
        <v>80855</v>
      </c>
      <c r="G289" s="213">
        <f t="shared" si="54"/>
        <v>143855</v>
      </c>
      <c r="H289" s="65">
        <f>H$277+400</f>
        <v>144300</v>
      </c>
    </row>
    <row r="290" spans="1:8" ht="15" customHeight="1">
      <c r="A290" s="109"/>
      <c r="B290" s="46"/>
      <c r="C290" s="46"/>
      <c r="D290" s="55" t="s">
        <v>22</v>
      </c>
      <c r="E290" s="82">
        <v>12</v>
      </c>
      <c r="F290" s="82">
        <f>(計算基礎!$G$10*計算基礎!$H$4/E290)*B$289</f>
        <v>94330.833333333343</v>
      </c>
      <c r="G290" s="213">
        <f t="shared" si="54"/>
        <v>157330.83333333334</v>
      </c>
      <c r="H290" s="65">
        <f>H$278+400</f>
        <v>157800</v>
      </c>
    </row>
    <row r="291" spans="1:8" ht="15" customHeight="1">
      <c r="A291" s="109"/>
      <c r="B291" s="270" t="s">
        <v>88</v>
      </c>
      <c r="C291" s="46"/>
      <c r="D291" s="55" t="s">
        <v>23</v>
      </c>
      <c r="E291" s="82">
        <v>10</v>
      </c>
      <c r="F291" s="82">
        <f>(計算基礎!$G$10*計算基礎!$H$4/E291)*B$289</f>
        <v>113197</v>
      </c>
      <c r="G291" s="213">
        <f t="shared" si="54"/>
        <v>176197</v>
      </c>
      <c r="H291" s="65">
        <f>H$279+400</f>
        <v>176600</v>
      </c>
    </row>
    <row r="292" spans="1:8" ht="15" customHeight="1" thickBot="1">
      <c r="A292" s="110"/>
      <c r="B292" s="271">
        <v>12</v>
      </c>
      <c r="C292" s="48"/>
      <c r="D292" s="56" t="s">
        <v>24</v>
      </c>
      <c r="E292" s="87">
        <v>9</v>
      </c>
      <c r="F292" s="87">
        <f>(計算基礎!$G$10*計算基礎!$H$4/E292)*B$289</f>
        <v>125774.44444444445</v>
      </c>
      <c r="G292" s="215">
        <f t="shared" si="54"/>
        <v>188774.44444444444</v>
      </c>
      <c r="H292" s="65">
        <f>H$280+400</f>
        <v>189200</v>
      </c>
    </row>
    <row r="293" spans="1:8" ht="15" customHeight="1" thickTop="1">
      <c r="A293" s="109"/>
      <c r="B293" s="46"/>
      <c r="C293" s="46"/>
      <c r="D293" s="55" t="s">
        <v>19</v>
      </c>
      <c r="E293" s="209">
        <v>26</v>
      </c>
      <c r="F293" s="103">
        <f>(計算基礎!$G$10*計算基礎!$H$4/E293)*B$295</f>
        <v>43537.307692307695</v>
      </c>
      <c r="G293" s="122">
        <f t="shared" ref="G293:G298" si="55">F293+$C$295</f>
        <v>106537.30769230769</v>
      </c>
      <c r="H293" s="119">
        <f>H$275+600</f>
        <v>107200</v>
      </c>
    </row>
    <row r="294" spans="1:8" ht="15" customHeight="1">
      <c r="A294" s="109"/>
      <c r="B294" s="46" t="s">
        <v>89</v>
      </c>
      <c r="C294" s="46"/>
      <c r="D294" s="55" t="s">
        <v>20</v>
      </c>
      <c r="E294" s="84">
        <v>19</v>
      </c>
      <c r="F294" s="84">
        <f>(計算基礎!$G$10*計算基礎!$H$4/E294)*B$295</f>
        <v>59577.368421052633</v>
      </c>
      <c r="G294" s="74">
        <f t="shared" si="55"/>
        <v>122577.36842105264</v>
      </c>
      <c r="H294" s="65">
        <f>H$276+600</f>
        <v>123200</v>
      </c>
    </row>
    <row r="295" spans="1:8" ht="15" customHeight="1">
      <c r="A295" s="109">
        <v>4700</v>
      </c>
      <c r="B295" s="46">
        <v>10</v>
      </c>
      <c r="C295" s="46">
        <f>計算基礎!$J$2*B295</f>
        <v>63000</v>
      </c>
      <c r="D295" s="55" t="s">
        <v>21</v>
      </c>
      <c r="E295" s="84">
        <v>14</v>
      </c>
      <c r="F295" s="84">
        <f>(計算基礎!$G$10*計算基礎!$H$4/E295)*B$295</f>
        <v>80855</v>
      </c>
      <c r="G295" s="74">
        <f t="shared" si="55"/>
        <v>143855</v>
      </c>
      <c r="H295" s="65">
        <f>H$277+600</f>
        <v>144500</v>
      </c>
    </row>
    <row r="296" spans="1:8" ht="15" customHeight="1">
      <c r="A296" s="109"/>
      <c r="B296" s="46"/>
      <c r="C296" s="46"/>
      <c r="D296" s="55" t="s">
        <v>22</v>
      </c>
      <c r="E296" s="84">
        <v>12</v>
      </c>
      <c r="F296" s="84">
        <f>(計算基礎!$G$10*計算基礎!$H$4/E296)*B$295</f>
        <v>94330.833333333343</v>
      </c>
      <c r="G296" s="74">
        <f t="shared" si="55"/>
        <v>157330.83333333334</v>
      </c>
      <c r="H296" s="65">
        <f>H$278+600</f>
        <v>158000</v>
      </c>
    </row>
    <row r="297" spans="1:8" ht="15" customHeight="1">
      <c r="A297" s="109"/>
      <c r="B297" s="270" t="s">
        <v>88</v>
      </c>
      <c r="C297" s="46"/>
      <c r="D297" s="55" t="s">
        <v>23</v>
      </c>
      <c r="E297" s="84">
        <v>10</v>
      </c>
      <c r="F297" s="84">
        <f>(計算基礎!$G$10*計算基礎!$H$4/E297)*B$295</f>
        <v>113197</v>
      </c>
      <c r="G297" s="74">
        <f t="shared" si="55"/>
        <v>176197</v>
      </c>
      <c r="H297" s="65">
        <f>H$279+600</f>
        <v>176800</v>
      </c>
    </row>
    <row r="298" spans="1:8" ht="15" customHeight="1" thickBot="1">
      <c r="A298" s="109"/>
      <c r="B298" s="271">
        <v>12</v>
      </c>
      <c r="C298" s="46"/>
      <c r="D298" s="57" t="s">
        <v>24</v>
      </c>
      <c r="E298" s="85">
        <v>9</v>
      </c>
      <c r="F298" s="207">
        <f>(計算基礎!$G$10*計算基礎!$H$4/E298)*B$295</f>
        <v>125774.44444444445</v>
      </c>
      <c r="G298" s="74">
        <f t="shared" si="55"/>
        <v>188774.44444444444</v>
      </c>
      <c r="H298" s="65">
        <f>H$280+600</f>
        <v>189400</v>
      </c>
    </row>
    <row r="299" spans="1:8" ht="15" customHeight="1" thickTop="1">
      <c r="A299" s="59"/>
      <c r="B299" s="50"/>
      <c r="C299" s="50"/>
      <c r="D299" s="58" t="s">
        <v>19</v>
      </c>
      <c r="E299" s="83">
        <v>26</v>
      </c>
      <c r="F299" s="83">
        <f>(計算基礎!$G$10*計算基礎!$H$4/E299)*B$301</f>
        <v>43537.307692307695</v>
      </c>
      <c r="G299" s="78">
        <f t="shared" ref="G299:G304" si="56">F299+$C$301</f>
        <v>106537.30769230769</v>
      </c>
      <c r="H299" s="119">
        <f>H$275+800</f>
        <v>107400</v>
      </c>
    </row>
    <row r="300" spans="1:8" ht="15" customHeight="1">
      <c r="A300" s="109"/>
      <c r="B300" s="46" t="s">
        <v>89</v>
      </c>
      <c r="C300" s="46"/>
      <c r="D300" s="55" t="s">
        <v>20</v>
      </c>
      <c r="E300" s="84">
        <v>19</v>
      </c>
      <c r="F300" s="84">
        <f>(計算基礎!$G$10*計算基礎!$H$4/E300)*B$301</f>
        <v>59577.368421052633</v>
      </c>
      <c r="G300" s="74">
        <f t="shared" si="56"/>
        <v>122577.36842105264</v>
      </c>
      <c r="H300" s="65">
        <f>H$276+800</f>
        <v>123400</v>
      </c>
    </row>
    <row r="301" spans="1:8" ht="15" customHeight="1">
      <c r="A301" s="109">
        <v>4800</v>
      </c>
      <c r="B301" s="46">
        <v>10</v>
      </c>
      <c r="C301" s="46">
        <f>計算基礎!$J$2*B301</f>
        <v>63000</v>
      </c>
      <c r="D301" s="55" t="s">
        <v>21</v>
      </c>
      <c r="E301" s="84">
        <v>14</v>
      </c>
      <c r="F301" s="84">
        <f>(計算基礎!$G$10*計算基礎!$H$4/E301)*B$301</f>
        <v>80855</v>
      </c>
      <c r="G301" s="74">
        <f t="shared" si="56"/>
        <v>143855</v>
      </c>
      <c r="H301" s="65">
        <f>H$277+800</f>
        <v>144700</v>
      </c>
    </row>
    <row r="302" spans="1:8" ht="15" customHeight="1">
      <c r="A302" s="109"/>
      <c r="B302" s="46"/>
      <c r="C302" s="46"/>
      <c r="D302" s="55" t="s">
        <v>22</v>
      </c>
      <c r="E302" s="84">
        <v>12</v>
      </c>
      <c r="F302" s="84">
        <f>(計算基礎!$G$10*計算基礎!$H$4/E302)*B$301</f>
        <v>94330.833333333343</v>
      </c>
      <c r="G302" s="74">
        <f t="shared" si="56"/>
        <v>157330.83333333334</v>
      </c>
      <c r="H302" s="65">
        <f>H$278+800</f>
        <v>158200</v>
      </c>
    </row>
    <row r="303" spans="1:8" ht="15" customHeight="1">
      <c r="A303" s="109"/>
      <c r="B303" s="270" t="s">
        <v>88</v>
      </c>
      <c r="C303" s="46"/>
      <c r="D303" s="55" t="s">
        <v>23</v>
      </c>
      <c r="E303" s="84">
        <v>10</v>
      </c>
      <c r="F303" s="84">
        <f>(計算基礎!$G$10*計算基礎!$H$4/E303)*B$301</f>
        <v>113197</v>
      </c>
      <c r="G303" s="74">
        <f t="shared" si="56"/>
        <v>176197</v>
      </c>
      <c r="H303" s="65">
        <f>H$279+800</f>
        <v>177000</v>
      </c>
    </row>
    <row r="304" spans="1:8" ht="15" customHeight="1" thickBot="1">
      <c r="A304" s="261"/>
      <c r="B304" s="273">
        <v>12</v>
      </c>
      <c r="C304" s="260"/>
      <c r="D304" s="121" t="s">
        <v>24</v>
      </c>
      <c r="E304" s="124">
        <v>9</v>
      </c>
      <c r="F304" s="124">
        <f>(計算基礎!$G$10*計算基礎!$H$4/E304)*B$301</f>
        <v>125774.44444444445</v>
      </c>
      <c r="G304" s="223">
        <f t="shared" si="56"/>
        <v>188774.44444444444</v>
      </c>
      <c r="H304" s="79">
        <f>H$280+800</f>
        <v>189600</v>
      </c>
    </row>
    <row r="305" ht="14.25" thickTop="1"/>
  </sheetData>
  <phoneticPr fontId="2"/>
  <printOptions horizontalCentered="1" verticalCentered="1"/>
  <pageMargins left="0.74803149606299213" right="0.74803149606299213" top="0.98425196850393704" bottom="0.98425196850393704" header="0.51181102362204722" footer="0.51181102362204722"/>
  <pageSetup paperSize="9" fitToHeight="0" orientation="portrait" r:id="rId1"/>
  <headerFooter alignWithMargins="0">
    <oddHeader>&amp;L新融着機 &amp;22 7020&amp;11 -3T&amp;9（材料費＝各素材価格 / 取り枚数 X 使用枚数(=融着個) X 不良発生率）&amp;R&amp;"ＭＳ Ｐゴシック,太字"&amp;12 2019-2-1
&amp;KFF00001500SQ-3T</oddHeader>
    <oddFooter>&amp;C&amp;14&amp;P/&amp;N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pageSetUpPr fitToPage="1"/>
  </sheetPr>
  <dimension ref="A1:H355"/>
  <sheetViews>
    <sheetView showGridLines="0" showRowColHeaders="0" showRuler="0" view="pageLayout" zoomScaleNormal="100" workbookViewId="0">
      <selection activeCell="E7" sqref="E7"/>
    </sheetView>
  </sheetViews>
  <sheetFormatPr defaultRowHeight="13.5"/>
  <cols>
    <col min="1" max="1" width="12.5" customWidth="1"/>
    <col min="2" max="2" width="8" customWidth="1"/>
    <col min="3" max="3" width="11.125" style="1" bestFit="1" customWidth="1"/>
    <col min="4" max="4" width="14.25" customWidth="1"/>
    <col min="5" max="5" width="7.625" bestFit="1" customWidth="1"/>
    <col min="6" max="6" width="9.875" style="1" customWidth="1"/>
    <col min="7" max="7" width="13.125" style="1" hidden="1" customWidth="1"/>
    <col min="8" max="8" width="18" bestFit="1" customWidth="1"/>
  </cols>
  <sheetData>
    <row r="1" spans="1:8" ht="15" customHeight="1" thickBot="1">
      <c r="A1" s="132" t="s">
        <v>1</v>
      </c>
      <c r="B1" s="133" t="s">
        <v>35</v>
      </c>
      <c r="C1" s="138" t="str">
        <f>"融着費(@" &amp; 計算基礎!$J$2&amp;")"</f>
        <v>融着費(@6300)</v>
      </c>
      <c r="D1" s="133" t="s">
        <v>0</v>
      </c>
      <c r="E1" s="135" t="s">
        <v>3</v>
      </c>
      <c r="F1" s="135" t="s">
        <v>2</v>
      </c>
      <c r="G1" s="136" t="s">
        <v>36</v>
      </c>
      <c r="H1" s="137" t="s">
        <v>49</v>
      </c>
    </row>
    <row r="2" spans="1:8" ht="15" customHeight="1" thickTop="1">
      <c r="A2" s="109"/>
      <c r="B2" s="46"/>
      <c r="C2" s="109"/>
      <c r="D2" s="53" t="s">
        <v>19</v>
      </c>
      <c r="E2" s="81">
        <v>16</v>
      </c>
      <c r="F2" s="81">
        <f>(計算基礎!$G$13*計算基礎!$H$4/E2)*B$4</f>
        <v>21292.674999999999</v>
      </c>
      <c r="G2" s="109">
        <f t="shared" ref="G2:G7" si="0">F2+$C$4</f>
        <v>46492.675000000003</v>
      </c>
      <c r="H2" s="42">
        <f t="shared" ref="H2:H8" si="1">ROUNDUP(G2,-2)</f>
        <v>46500</v>
      </c>
    </row>
    <row r="3" spans="1:8" ht="15" customHeight="1">
      <c r="A3" s="109"/>
      <c r="B3" s="46"/>
      <c r="C3" s="109"/>
      <c r="D3" s="55" t="s">
        <v>20</v>
      </c>
      <c r="E3" s="82">
        <v>11</v>
      </c>
      <c r="F3" s="82">
        <f>(計算基礎!$G$13*計算基礎!$H$4/E3)*B$4</f>
        <v>30971.163636363635</v>
      </c>
      <c r="G3" s="52">
        <f t="shared" si="0"/>
        <v>56171.163636363635</v>
      </c>
      <c r="H3" s="40">
        <f t="shared" si="1"/>
        <v>56200</v>
      </c>
    </row>
    <row r="4" spans="1:8" ht="15" customHeight="1">
      <c r="A4" s="109">
        <v>1250</v>
      </c>
      <c r="B4" s="46">
        <v>4</v>
      </c>
      <c r="C4" s="109">
        <f>計算基礎!$J$2*B4</f>
        <v>25200</v>
      </c>
      <c r="D4" s="55" t="s">
        <v>21</v>
      </c>
      <c r="E4" s="82">
        <v>9</v>
      </c>
      <c r="F4" s="82">
        <f>(計算基礎!$G$13*計算基礎!$H$4/E4)*B$4</f>
        <v>37853.644444444442</v>
      </c>
      <c r="G4" s="52">
        <f t="shared" si="0"/>
        <v>63053.644444444442</v>
      </c>
      <c r="H4" s="40">
        <f t="shared" si="1"/>
        <v>63100</v>
      </c>
    </row>
    <row r="5" spans="1:8" ht="15" customHeight="1">
      <c r="A5" s="109"/>
      <c r="B5" s="46"/>
      <c r="C5" s="109"/>
      <c r="D5" s="55" t="s">
        <v>22</v>
      </c>
      <c r="E5" s="82">
        <v>7</v>
      </c>
      <c r="F5" s="82">
        <f>(計算基礎!$G$13*計算基礎!$H$4/E5)*B$4</f>
        <v>48668.971428571429</v>
      </c>
      <c r="G5" s="52">
        <f t="shared" si="0"/>
        <v>73868.971428571429</v>
      </c>
      <c r="H5" s="40">
        <f t="shared" si="1"/>
        <v>73900</v>
      </c>
    </row>
    <row r="6" spans="1:8" ht="15" customHeight="1">
      <c r="A6" s="109"/>
      <c r="B6" s="46"/>
      <c r="C6" s="109"/>
      <c r="D6" s="55" t="s">
        <v>23</v>
      </c>
      <c r="E6" s="82">
        <v>6</v>
      </c>
      <c r="F6" s="82">
        <f>(計算基礎!$G$13*計算基礎!$H$4/E6)*B$4</f>
        <v>56780.466666666667</v>
      </c>
      <c r="G6" s="47">
        <f t="shared" si="0"/>
        <v>81980.466666666674</v>
      </c>
      <c r="H6" s="40">
        <f t="shared" si="1"/>
        <v>82000</v>
      </c>
    </row>
    <row r="7" spans="1:8" ht="15" customHeight="1" thickBot="1">
      <c r="A7" s="110"/>
      <c r="B7" s="48"/>
      <c r="C7" s="110"/>
      <c r="D7" s="56" t="s">
        <v>24</v>
      </c>
      <c r="E7" s="87">
        <v>5</v>
      </c>
      <c r="F7" s="56">
        <f>(計算基礎!$G$13*計算基礎!$H$4/E7)*B$4</f>
        <v>68136.56</v>
      </c>
      <c r="G7" s="52">
        <f t="shared" si="0"/>
        <v>93336.56</v>
      </c>
      <c r="H7" s="41">
        <f t="shared" si="1"/>
        <v>93400</v>
      </c>
    </row>
    <row r="8" spans="1:8" ht="15" customHeight="1" thickTop="1">
      <c r="A8" s="109"/>
      <c r="B8" s="46"/>
      <c r="C8" s="109"/>
      <c r="D8" s="55" t="s">
        <v>19</v>
      </c>
      <c r="E8" s="84">
        <v>15</v>
      </c>
      <c r="F8" s="103">
        <f>(計算基礎!$G$13*計算基礎!$H$4/E8)*B$10</f>
        <v>22712.186666666665</v>
      </c>
      <c r="G8" s="200">
        <f t="shared" ref="G8:G13" si="2">F8+$C$10</f>
        <v>47912.186666666661</v>
      </c>
      <c r="H8" s="65">
        <f t="shared" si="1"/>
        <v>48000</v>
      </c>
    </row>
    <row r="9" spans="1:8" ht="15" customHeight="1">
      <c r="A9" s="109"/>
      <c r="B9" s="46"/>
      <c r="C9" s="109"/>
      <c r="D9" s="55" t="s">
        <v>20</v>
      </c>
      <c r="E9" s="84">
        <v>11</v>
      </c>
      <c r="F9" s="84">
        <f>(計算基礎!$G$13*計算基礎!$H$4/E9)*B$10</f>
        <v>30971.163636363635</v>
      </c>
      <c r="G9" s="74">
        <f t="shared" si="2"/>
        <v>56171.163636363635</v>
      </c>
      <c r="H9" s="65">
        <f>H3+100</f>
        <v>56300</v>
      </c>
    </row>
    <row r="10" spans="1:8" ht="15" customHeight="1">
      <c r="A10" s="109">
        <v>1300</v>
      </c>
      <c r="B10" s="46">
        <v>4</v>
      </c>
      <c r="C10" s="109">
        <f>計算基礎!$J$2*B10</f>
        <v>25200</v>
      </c>
      <c r="D10" s="55" t="s">
        <v>21</v>
      </c>
      <c r="E10" s="84">
        <v>8</v>
      </c>
      <c r="F10" s="84">
        <f>(計算基礎!$G$13*計算基礎!$H$4/E10)*B$10</f>
        <v>42585.35</v>
      </c>
      <c r="G10" s="74">
        <f t="shared" si="2"/>
        <v>67785.350000000006</v>
      </c>
      <c r="H10" s="65">
        <f>ROUNDUP(G10,-2)</f>
        <v>67800</v>
      </c>
    </row>
    <row r="11" spans="1:8" ht="15" customHeight="1">
      <c r="A11" s="109"/>
      <c r="B11" s="46"/>
      <c r="C11" s="109"/>
      <c r="D11" s="55" t="s">
        <v>22</v>
      </c>
      <c r="E11" s="84">
        <v>7</v>
      </c>
      <c r="F11" s="84">
        <f>(計算基礎!$G$13*計算基礎!$H$4/E11)*B$10</f>
        <v>48668.971428571429</v>
      </c>
      <c r="G11" s="74">
        <f t="shared" si="2"/>
        <v>73868.971428571429</v>
      </c>
      <c r="H11" s="65">
        <f>H5+100</f>
        <v>74000</v>
      </c>
    </row>
    <row r="12" spans="1:8" ht="15" customHeight="1">
      <c r="A12" s="109"/>
      <c r="B12" s="46"/>
      <c r="C12" s="109"/>
      <c r="D12" s="55" t="s">
        <v>23</v>
      </c>
      <c r="E12" s="84">
        <v>6</v>
      </c>
      <c r="F12" s="84">
        <f>(計算基礎!$G$13*計算基礎!$H$4/E12)*B$10</f>
        <v>56780.466666666667</v>
      </c>
      <c r="G12" s="75">
        <f t="shared" si="2"/>
        <v>81980.466666666674</v>
      </c>
      <c r="H12" s="65">
        <f>H6+100</f>
        <v>82100</v>
      </c>
    </row>
    <row r="13" spans="1:8" ht="15" customHeight="1" thickBot="1">
      <c r="A13" s="110"/>
      <c r="B13" s="48"/>
      <c r="C13" s="110"/>
      <c r="D13" s="56" t="s">
        <v>24</v>
      </c>
      <c r="E13" s="106">
        <v>5</v>
      </c>
      <c r="F13" s="106">
        <f>(計算基礎!$G$13*計算基礎!$H$4/E13)*B$10</f>
        <v>68136.56</v>
      </c>
      <c r="G13" s="126">
        <f t="shared" si="2"/>
        <v>93336.56</v>
      </c>
      <c r="H13" s="67">
        <f>H7+100</f>
        <v>93500</v>
      </c>
    </row>
    <row r="14" spans="1:8" ht="15" customHeight="1" thickTop="1">
      <c r="A14" s="109"/>
      <c r="B14" s="46"/>
      <c r="C14" s="109"/>
      <c r="D14" s="53" t="s">
        <v>19</v>
      </c>
      <c r="E14" s="103">
        <v>15</v>
      </c>
      <c r="F14" s="103">
        <f>(計算基礎!$G$13*計算基礎!$H$4/E14)*B$16</f>
        <v>22712.186666666665</v>
      </c>
      <c r="G14" s="122">
        <f t="shared" ref="G14:G19" si="3">F14+$C$16</f>
        <v>47912.186666666661</v>
      </c>
      <c r="H14" s="73">
        <f>H$8+100</f>
        <v>48100</v>
      </c>
    </row>
    <row r="15" spans="1:8" ht="15" customHeight="1">
      <c r="A15" s="109"/>
      <c r="B15" s="46"/>
      <c r="C15" s="109"/>
      <c r="D15" s="55" t="s">
        <v>20</v>
      </c>
      <c r="E15" s="84">
        <v>11</v>
      </c>
      <c r="F15" s="84">
        <f>(計算基礎!$G$13*計算基礎!$H$4/E15)*B$16</f>
        <v>30971.163636363635</v>
      </c>
      <c r="G15" s="74">
        <f t="shared" si="3"/>
        <v>56171.163636363635</v>
      </c>
      <c r="H15" s="65">
        <f>H$3+200</f>
        <v>56400</v>
      </c>
    </row>
    <row r="16" spans="1:8" ht="15" customHeight="1">
      <c r="A16" s="109">
        <v>1350</v>
      </c>
      <c r="B16" s="46">
        <v>4</v>
      </c>
      <c r="C16" s="109">
        <f>計算基礎!$J$2*B16</f>
        <v>25200</v>
      </c>
      <c r="D16" s="55" t="s">
        <v>21</v>
      </c>
      <c r="E16" s="84">
        <v>8</v>
      </c>
      <c r="F16" s="84">
        <f>(計算基礎!$G$13*計算基礎!$H$4/E16)*B$16</f>
        <v>42585.35</v>
      </c>
      <c r="G16" s="74">
        <f t="shared" si="3"/>
        <v>67785.350000000006</v>
      </c>
      <c r="H16" s="65">
        <f>H$10+100</f>
        <v>67900</v>
      </c>
    </row>
    <row r="17" spans="1:8" ht="15" customHeight="1">
      <c r="A17" s="109"/>
      <c r="B17" s="46"/>
      <c r="C17" s="109"/>
      <c r="D17" s="55" t="s">
        <v>22</v>
      </c>
      <c r="E17" s="84">
        <v>7</v>
      </c>
      <c r="F17" s="84">
        <f>(計算基礎!$G$13*計算基礎!$H$4/E17)*B$16</f>
        <v>48668.971428571429</v>
      </c>
      <c r="G17" s="74">
        <f t="shared" si="3"/>
        <v>73868.971428571429</v>
      </c>
      <c r="H17" s="65">
        <f>H$5+200</f>
        <v>74100</v>
      </c>
    </row>
    <row r="18" spans="1:8" ht="15" customHeight="1">
      <c r="A18" s="109"/>
      <c r="B18" s="46"/>
      <c r="C18" s="109"/>
      <c r="D18" s="55" t="s">
        <v>23</v>
      </c>
      <c r="E18" s="84">
        <v>6</v>
      </c>
      <c r="F18" s="84">
        <f>(計算基礎!$G$13*計算基礎!$H$4/E18)*B$16</f>
        <v>56780.466666666667</v>
      </c>
      <c r="G18" s="75">
        <f t="shared" si="3"/>
        <v>81980.466666666674</v>
      </c>
      <c r="H18" s="65">
        <f>H$6+200</f>
        <v>82200</v>
      </c>
    </row>
    <row r="19" spans="1:8" ht="15" customHeight="1" thickBot="1">
      <c r="A19" s="110"/>
      <c r="B19" s="48"/>
      <c r="C19" s="110"/>
      <c r="D19" s="56" t="s">
        <v>24</v>
      </c>
      <c r="E19" s="106">
        <v>5</v>
      </c>
      <c r="F19" s="106">
        <f>(計算基礎!$G$13*計算基礎!$H$4/E19)*B$16</f>
        <v>68136.56</v>
      </c>
      <c r="G19" s="126">
        <f t="shared" si="3"/>
        <v>93336.56</v>
      </c>
      <c r="H19" s="67">
        <f>H$7+200</f>
        <v>93600</v>
      </c>
    </row>
    <row r="20" spans="1:8" ht="15" customHeight="1" thickTop="1">
      <c r="A20" s="109"/>
      <c r="B20" s="46"/>
      <c r="C20" s="109"/>
      <c r="D20" s="53" t="s">
        <v>19</v>
      </c>
      <c r="E20" s="103">
        <v>15</v>
      </c>
      <c r="F20" s="103">
        <f>(計算基礎!$G$13*計算基礎!$H$4/E20)*B$22</f>
        <v>22712.186666666665</v>
      </c>
      <c r="G20" s="122">
        <f t="shared" ref="G20:G25" si="4">F20+$C$22</f>
        <v>47912.186666666661</v>
      </c>
      <c r="H20" s="73">
        <f>H$8+200</f>
        <v>48200</v>
      </c>
    </row>
    <row r="21" spans="1:8" ht="15" customHeight="1">
      <c r="A21" s="109"/>
      <c r="B21" s="46"/>
      <c r="C21" s="109"/>
      <c r="D21" s="55" t="s">
        <v>20</v>
      </c>
      <c r="E21" s="84">
        <v>11</v>
      </c>
      <c r="F21" s="84">
        <f>(計算基礎!$G$13*計算基礎!$H$4/E21)*B$22</f>
        <v>30971.163636363635</v>
      </c>
      <c r="G21" s="74">
        <f t="shared" si="4"/>
        <v>56171.163636363635</v>
      </c>
      <c r="H21" s="65">
        <f>H$3+300</f>
        <v>56500</v>
      </c>
    </row>
    <row r="22" spans="1:8" ht="15" customHeight="1">
      <c r="A22" s="109">
        <v>1400</v>
      </c>
      <c r="B22" s="46">
        <v>4</v>
      </c>
      <c r="C22" s="109">
        <f>計算基礎!$J$2*B22</f>
        <v>25200</v>
      </c>
      <c r="D22" s="55" t="s">
        <v>21</v>
      </c>
      <c r="E22" s="84">
        <v>8</v>
      </c>
      <c r="F22" s="84">
        <f>(計算基礎!$G$13*計算基礎!$H$4/E22)*B$22</f>
        <v>42585.35</v>
      </c>
      <c r="G22" s="74">
        <f t="shared" si="4"/>
        <v>67785.350000000006</v>
      </c>
      <c r="H22" s="65">
        <f>H$10+200</f>
        <v>68000</v>
      </c>
    </row>
    <row r="23" spans="1:8" ht="15" customHeight="1">
      <c r="A23" s="109"/>
      <c r="B23" s="46"/>
      <c r="C23" s="109"/>
      <c r="D23" s="55" t="s">
        <v>22</v>
      </c>
      <c r="E23" s="84">
        <v>7</v>
      </c>
      <c r="F23" s="84">
        <f>(計算基礎!$G$13*計算基礎!$H$4/E23)*B$22</f>
        <v>48668.971428571429</v>
      </c>
      <c r="G23" s="74">
        <f t="shared" si="4"/>
        <v>73868.971428571429</v>
      </c>
      <c r="H23" s="65">
        <f>H$5+300</f>
        <v>74200</v>
      </c>
    </row>
    <row r="24" spans="1:8" ht="15" customHeight="1">
      <c r="A24" s="109"/>
      <c r="B24" s="46"/>
      <c r="C24" s="109"/>
      <c r="D24" s="55" t="s">
        <v>23</v>
      </c>
      <c r="E24" s="84">
        <v>6</v>
      </c>
      <c r="F24" s="84">
        <f>(計算基礎!$G$13*計算基礎!$H$4/E24)*B$22</f>
        <v>56780.466666666667</v>
      </c>
      <c r="G24" s="75">
        <f t="shared" si="4"/>
        <v>81980.466666666674</v>
      </c>
      <c r="H24" s="65">
        <f>H$6+300</f>
        <v>82300</v>
      </c>
    </row>
    <row r="25" spans="1:8" ht="15" customHeight="1" thickBot="1">
      <c r="A25" s="110"/>
      <c r="B25" s="48"/>
      <c r="C25" s="110"/>
      <c r="D25" s="56" t="s">
        <v>24</v>
      </c>
      <c r="E25" s="106">
        <v>5</v>
      </c>
      <c r="F25" s="106">
        <f>(計算基礎!$G$13*計算基礎!$H$4/E25)*B$22</f>
        <v>68136.56</v>
      </c>
      <c r="G25" s="126">
        <f t="shared" si="4"/>
        <v>93336.56</v>
      </c>
      <c r="H25" s="67">
        <f>H$7+300</f>
        <v>93700</v>
      </c>
    </row>
    <row r="26" spans="1:8" ht="15" customHeight="1" thickTop="1">
      <c r="A26" s="109"/>
      <c r="B26" s="46"/>
      <c r="C26" s="109"/>
      <c r="D26" s="53" t="s">
        <v>19</v>
      </c>
      <c r="E26" s="103">
        <v>15</v>
      </c>
      <c r="F26" s="103">
        <f>(計算基礎!$G$13*計算基礎!$H$4/E26)*B$28</f>
        <v>22712.186666666665</v>
      </c>
      <c r="G26" s="122">
        <f t="shared" ref="G26:G31" si="5">F26+$C$28</f>
        <v>47912.186666666661</v>
      </c>
      <c r="H26" s="73">
        <f>H$8+300</f>
        <v>48300</v>
      </c>
    </row>
    <row r="27" spans="1:8" ht="15" customHeight="1">
      <c r="A27" s="109"/>
      <c r="B27" s="46"/>
      <c r="C27" s="109"/>
      <c r="D27" s="55" t="s">
        <v>20</v>
      </c>
      <c r="E27" s="84">
        <v>11</v>
      </c>
      <c r="F27" s="84">
        <f>(計算基礎!$G$13*計算基礎!$H$4/E27)*B$28</f>
        <v>30971.163636363635</v>
      </c>
      <c r="G27" s="74">
        <f t="shared" si="5"/>
        <v>56171.163636363635</v>
      </c>
      <c r="H27" s="65">
        <f>H$3+400</f>
        <v>56600</v>
      </c>
    </row>
    <row r="28" spans="1:8" ht="15" customHeight="1">
      <c r="A28" s="109">
        <v>1450</v>
      </c>
      <c r="B28" s="46">
        <v>4</v>
      </c>
      <c r="C28" s="109">
        <f>計算基礎!$J$2*B28</f>
        <v>25200</v>
      </c>
      <c r="D28" s="55" t="s">
        <v>21</v>
      </c>
      <c r="E28" s="84">
        <v>8</v>
      </c>
      <c r="F28" s="84">
        <f>(計算基礎!$G$13*計算基礎!$H$4/E28)*B$28</f>
        <v>42585.35</v>
      </c>
      <c r="G28" s="74">
        <f t="shared" si="5"/>
        <v>67785.350000000006</v>
      </c>
      <c r="H28" s="65">
        <f>H$10+300</f>
        <v>68100</v>
      </c>
    </row>
    <row r="29" spans="1:8" ht="15" customHeight="1">
      <c r="A29" s="109"/>
      <c r="B29" s="46"/>
      <c r="C29" s="109"/>
      <c r="D29" s="55" t="s">
        <v>22</v>
      </c>
      <c r="E29" s="84">
        <v>7</v>
      </c>
      <c r="F29" s="84">
        <f>(計算基礎!$G$13*計算基礎!$H$4/E29)*B$28</f>
        <v>48668.971428571429</v>
      </c>
      <c r="G29" s="74">
        <f t="shared" si="5"/>
        <v>73868.971428571429</v>
      </c>
      <c r="H29" s="65">
        <f>H$5+400</f>
        <v>74300</v>
      </c>
    </row>
    <row r="30" spans="1:8" ht="15" customHeight="1">
      <c r="A30" s="109"/>
      <c r="B30" s="46"/>
      <c r="C30" s="109"/>
      <c r="D30" s="55" t="s">
        <v>23</v>
      </c>
      <c r="E30" s="84">
        <v>6</v>
      </c>
      <c r="F30" s="84">
        <f>(計算基礎!$G$13*計算基礎!$H$4/E30)*B$28</f>
        <v>56780.466666666667</v>
      </c>
      <c r="G30" s="75">
        <f t="shared" si="5"/>
        <v>81980.466666666674</v>
      </c>
      <c r="H30" s="65">
        <f>H$6+400</f>
        <v>82400</v>
      </c>
    </row>
    <row r="31" spans="1:8" ht="15" customHeight="1" thickBot="1">
      <c r="A31" s="110"/>
      <c r="B31" s="48"/>
      <c r="C31" s="110"/>
      <c r="D31" s="56" t="s">
        <v>24</v>
      </c>
      <c r="E31" s="106">
        <v>5</v>
      </c>
      <c r="F31" s="106">
        <f>(計算基礎!$G$13*計算基礎!$H$4/E31)*B$28</f>
        <v>68136.56</v>
      </c>
      <c r="G31" s="126">
        <f t="shared" si="5"/>
        <v>93336.56</v>
      </c>
      <c r="H31" s="67">
        <f>H$7+400</f>
        <v>93800</v>
      </c>
    </row>
    <row r="32" spans="1:8" ht="15" customHeight="1" thickTop="1">
      <c r="A32" s="109"/>
      <c r="B32" s="46"/>
      <c r="C32" s="109"/>
      <c r="D32" s="53" t="s">
        <v>19</v>
      </c>
      <c r="E32" s="103">
        <v>15</v>
      </c>
      <c r="F32" s="103">
        <f>(計算基礎!$G$13*計算基礎!$H$4/E32)*B$34</f>
        <v>22712.186666666665</v>
      </c>
      <c r="G32" s="122">
        <f t="shared" ref="G32:G37" si="6">F32+$C$34</f>
        <v>47912.186666666661</v>
      </c>
      <c r="H32" s="73">
        <f>H$8+400</f>
        <v>48400</v>
      </c>
    </row>
    <row r="33" spans="1:8" ht="15" customHeight="1">
      <c r="A33" s="109"/>
      <c r="B33" s="46"/>
      <c r="C33" s="109"/>
      <c r="D33" s="55" t="s">
        <v>20</v>
      </c>
      <c r="E33" s="84">
        <v>11</v>
      </c>
      <c r="F33" s="84">
        <f>(計算基礎!$G$13*計算基礎!$H$4/E33)*B$34</f>
        <v>30971.163636363635</v>
      </c>
      <c r="G33" s="74">
        <f t="shared" si="6"/>
        <v>56171.163636363635</v>
      </c>
      <c r="H33" s="65">
        <f>H$3+500</f>
        <v>56700</v>
      </c>
    </row>
    <row r="34" spans="1:8" ht="15" customHeight="1">
      <c r="A34" s="109">
        <v>1500</v>
      </c>
      <c r="B34" s="46">
        <v>4</v>
      </c>
      <c r="C34" s="109">
        <f>計算基礎!$J$2*B34</f>
        <v>25200</v>
      </c>
      <c r="D34" s="55" t="s">
        <v>21</v>
      </c>
      <c r="E34" s="84">
        <v>8</v>
      </c>
      <c r="F34" s="84">
        <f>(計算基礎!$G$13*計算基礎!$H$4/E34)*B$34</f>
        <v>42585.35</v>
      </c>
      <c r="G34" s="74">
        <f t="shared" si="6"/>
        <v>67785.350000000006</v>
      </c>
      <c r="H34" s="65">
        <f>H$10+400</f>
        <v>68200</v>
      </c>
    </row>
    <row r="35" spans="1:8" ht="15" customHeight="1">
      <c r="A35" s="109"/>
      <c r="B35" s="46"/>
      <c r="C35" s="109"/>
      <c r="D35" s="55" t="s">
        <v>22</v>
      </c>
      <c r="E35" s="84">
        <v>7</v>
      </c>
      <c r="F35" s="84">
        <f>(計算基礎!$G$13*計算基礎!$H$4/E35)*B$34</f>
        <v>48668.971428571429</v>
      </c>
      <c r="G35" s="74">
        <f t="shared" si="6"/>
        <v>73868.971428571429</v>
      </c>
      <c r="H35" s="65">
        <f>H$5+500</f>
        <v>74400</v>
      </c>
    </row>
    <row r="36" spans="1:8" ht="15" customHeight="1">
      <c r="A36" s="109"/>
      <c r="B36" s="46"/>
      <c r="C36" s="109"/>
      <c r="D36" s="55" t="s">
        <v>23</v>
      </c>
      <c r="E36" s="84">
        <v>6</v>
      </c>
      <c r="F36" s="84">
        <f>(計算基礎!$G$13*計算基礎!$H$4/E36)*B$34</f>
        <v>56780.466666666667</v>
      </c>
      <c r="G36" s="75">
        <f t="shared" si="6"/>
        <v>81980.466666666674</v>
      </c>
      <c r="H36" s="65">
        <f>H$6+500</f>
        <v>82500</v>
      </c>
    </row>
    <row r="37" spans="1:8" ht="15" customHeight="1" thickBot="1">
      <c r="A37" s="110"/>
      <c r="B37" s="48"/>
      <c r="C37" s="110"/>
      <c r="D37" s="56" t="s">
        <v>24</v>
      </c>
      <c r="E37" s="106">
        <v>5</v>
      </c>
      <c r="F37" s="106">
        <f>(計算基礎!$G$13*計算基礎!$H$4/E37)*B$34</f>
        <v>68136.56</v>
      </c>
      <c r="G37" s="126">
        <f t="shared" si="6"/>
        <v>93336.56</v>
      </c>
      <c r="H37" s="67">
        <f>H$7+500</f>
        <v>93900</v>
      </c>
    </row>
    <row r="38" spans="1:8" ht="15" customHeight="1" thickTop="1">
      <c r="A38" s="109"/>
      <c r="B38" s="46"/>
      <c r="C38" s="109"/>
      <c r="D38" s="53" t="s">
        <v>19</v>
      </c>
      <c r="E38" s="103">
        <v>15</v>
      </c>
      <c r="F38" s="103">
        <f>(計算基礎!$G$13*計算基礎!$H$4/E38)*B$40</f>
        <v>22712.186666666665</v>
      </c>
      <c r="G38" s="122">
        <f t="shared" ref="G38:G43" si="7">F38+$C$40</f>
        <v>47912.186666666661</v>
      </c>
      <c r="H38" s="73">
        <f>H$8+500</f>
        <v>48500</v>
      </c>
    </row>
    <row r="39" spans="1:8" ht="15" customHeight="1">
      <c r="A39" s="109"/>
      <c r="B39" s="46"/>
      <c r="C39" s="109"/>
      <c r="D39" s="55" t="s">
        <v>20</v>
      </c>
      <c r="E39" s="84">
        <v>11</v>
      </c>
      <c r="F39" s="84">
        <f>(計算基礎!$G$13*計算基礎!$H$4/E39)*B$40</f>
        <v>30971.163636363635</v>
      </c>
      <c r="G39" s="74">
        <f t="shared" si="7"/>
        <v>56171.163636363635</v>
      </c>
      <c r="H39" s="65">
        <f>H$3+600</f>
        <v>56800</v>
      </c>
    </row>
    <row r="40" spans="1:8" ht="15" customHeight="1">
      <c r="A40" s="109">
        <v>1550</v>
      </c>
      <c r="B40" s="46">
        <v>4</v>
      </c>
      <c r="C40" s="109">
        <f>計算基礎!$J$2*B40</f>
        <v>25200</v>
      </c>
      <c r="D40" s="55" t="s">
        <v>21</v>
      </c>
      <c r="E40" s="84">
        <v>8</v>
      </c>
      <c r="F40" s="84">
        <f>(計算基礎!$G$13*計算基礎!$H$4/E40)*B$40</f>
        <v>42585.35</v>
      </c>
      <c r="G40" s="74">
        <f t="shared" si="7"/>
        <v>67785.350000000006</v>
      </c>
      <c r="H40" s="65">
        <f>H$10+500</f>
        <v>68300</v>
      </c>
    </row>
    <row r="41" spans="1:8" ht="15" customHeight="1">
      <c r="A41" s="109"/>
      <c r="B41" s="46"/>
      <c r="C41" s="109"/>
      <c r="D41" s="55" t="s">
        <v>22</v>
      </c>
      <c r="E41" s="82">
        <v>7</v>
      </c>
      <c r="F41" s="82">
        <f>(計算基礎!$G$13*計算基礎!$H$4/E41)*B$40</f>
        <v>48668.971428571429</v>
      </c>
      <c r="G41" s="52">
        <f t="shared" si="7"/>
        <v>73868.971428571429</v>
      </c>
      <c r="H41" s="40">
        <f>H$5+600</f>
        <v>74500</v>
      </c>
    </row>
    <row r="42" spans="1:8" ht="15" customHeight="1">
      <c r="A42" s="109"/>
      <c r="B42" s="46"/>
      <c r="C42" s="109"/>
      <c r="D42" s="55" t="s">
        <v>23</v>
      </c>
      <c r="E42" s="82">
        <v>6</v>
      </c>
      <c r="F42" s="82">
        <f>(計算基礎!$G$13*計算基礎!$H$4/E42)*B$40</f>
        <v>56780.466666666667</v>
      </c>
      <c r="G42" s="47">
        <f t="shared" si="7"/>
        <v>81980.466666666674</v>
      </c>
      <c r="H42" s="40">
        <f>H$6+600</f>
        <v>82600</v>
      </c>
    </row>
    <row r="43" spans="1:8" ht="15" customHeight="1" thickBot="1">
      <c r="A43" s="110"/>
      <c r="B43" s="48"/>
      <c r="C43" s="110"/>
      <c r="D43" s="56" t="s">
        <v>24</v>
      </c>
      <c r="E43" s="87">
        <v>5</v>
      </c>
      <c r="F43" s="87">
        <f>(計算基礎!$G$13*計算基礎!$H$4/E43)*B$40</f>
        <v>68136.56</v>
      </c>
      <c r="G43" s="49">
        <f t="shared" si="7"/>
        <v>93336.56</v>
      </c>
      <c r="H43" s="41">
        <f>H$7+600</f>
        <v>94000</v>
      </c>
    </row>
    <row r="44" spans="1:8" ht="15" customHeight="1" thickTop="1">
      <c r="A44" s="109"/>
      <c r="B44" s="46"/>
      <c r="C44" s="109"/>
      <c r="D44" s="53" t="s">
        <v>19</v>
      </c>
      <c r="E44" s="103">
        <v>15</v>
      </c>
      <c r="F44" s="103">
        <f>(計算基礎!$G$13*計算基礎!$H$4/E44)*B$46</f>
        <v>22712.186666666665</v>
      </c>
      <c r="G44" s="122">
        <f t="shared" ref="G44:G49" si="8">F44+$C$46</f>
        <v>47912.186666666661</v>
      </c>
      <c r="H44" s="73">
        <f>H$8+600</f>
        <v>48600</v>
      </c>
    </row>
    <row r="45" spans="1:8" ht="15" customHeight="1">
      <c r="A45" s="109"/>
      <c r="B45" s="46"/>
      <c r="C45" s="109"/>
      <c r="D45" s="55" t="s">
        <v>20</v>
      </c>
      <c r="E45" s="84">
        <v>10</v>
      </c>
      <c r="F45" s="84">
        <f>(計算基礎!$G$13*計算基礎!$H$4/E45)*B$46</f>
        <v>34068.28</v>
      </c>
      <c r="G45" s="74">
        <f t="shared" si="8"/>
        <v>59268.28</v>
      </c>
      <c r="H45" s="65">
        <f>ROUNDUP(G45,-2)</f>
        <v>59300</v>
      </c>
    </row>
    <row r="46" spans="1:8" ht="15" customHeight="1">
      <c r="A46" s="109">
        <v>1600</v>
      </c>
      <c r="B46" s="46">
        <v>4</v>
      </c>
      <c r="C46" s="109">
        <f>計算基礎!$J$2*B46</f>
        <v>25200</v>
      </c>
      <c r="D46" s="55" t="s">
        <v>21</v>
      </c>
      <c r="E46" s="84">
        <v>8</v>
      </c>
      <c r="F46" s="84">
        <f>(計算基礎!$G$13*計算基礎!$H$4/E46)*B$46</f>
        <v>42585.35</v>
      </c>
      <c r="G46" s="74">
        <f t="shared" si="8"/>
        <v>67785.350000000006</v>
      </c>
      <c r="H46" s="65">
        <f>H$10+600</f>
        <v>68400</v>
      </c>
    </row>
    <row r="47" spans="1:8" ht="15" customHeight="1">
      <c r="A47" s="109"/>
      <c r="B47" s="46"/>
      <c r="C47" s="109"/>
      <c r="D47" s="55" t="s">
        <v>22</v>
      </c>
      <c r="E47" s="84">
        <v>7</v>
      </c>
      <c r="F47" s="84">
        <f>(計算基礎!$G$13*計算基礎!$H$4/E47)*B$46</f>
        <v>48668.971428571429</v>
      </c>
      <c r="G47" s="74">
        <f t="shared" si="8"/>
        <v>73868.971428571429</v>
      </c>
      <c r="H47" s="65">
        <f>H$5+700</f>
        <v>74600</v>
      </c>
    </row>
    <row r="48" spans="1:8" ht="15" customHeight="1">
      <c r="A48" s="109"/>
      <c r="B48" s="46"/>
      <c r="C48" s="109"/>
      <c r="D48" s="55" t="s">
        <v>23</v>
      </c>
      <c r="E48" s="84">
        <v>6</v>
      </c>
      <c r="F48" s="84">
        <f>(計算基礎!$G$13*計算基礎!$H$4/E48)*B$46</f>
        <v>56780.466666666667</v>
      </c>
      <c r="G48" s="75">
        <f t="shared" si="8"/>
        <v>81980.466666666674</v>
      </c>
      <c r="H48" s="65">
        <f>H$6+700</f>
        <v>82700</v>
      </c>
    </row>
    <row r="49" spans="1:8" ht="15" customHeight="1" thickBot="1">
      <c r="A49" s="45"/>
      <c r="B49" s="53"/>
      <c r="C49" s="45"/>
      <c r="D49" s="55" t="s">
        <v>24</v>
      </c>
      <c r="E49" s="84">
        <v>5</v>
      </c>
      <c r="F49" s="66">
        <f>(計算基礎!$G$13*計算基礎!$H$4/E49)*B$46</f>
        <v>68136.56</v>
      </c>
      <c r="G49" s="75">
        <f t="shared" si="8"/>
        <v>93336.56</v>
      </c>
      <c r="H49" s="80">
        <f>H$7+700</f>
        <v>94100</v>
      </c>
    </row>
    <row r="50" spans="1:8" ht="15" customHeight="1">
      <c r="A50" s="54"/>
      <c r="B50" s="54"/>
      <c r="C50" s="54"/>
      <c r="D50" s="54"/>
      <c r="E50" s="104"/>
      <c r="F50" s="104"/>
      <c r="G50" s="104"/>
      <c r="H50" s="128"/>
    </row>
    <row r="51" spans="1:8" ht="15" customHeight="1" thickBot="1">
      <c r="A51" s="54"/>
      <c r="B51" s="54"/>
      <c r="C51" s="54"/>
      <c r="D51" s="54"/>
      <c r="E51" s="104"/>
      <c r="F51" s="104"/>
      <c r="G51" s="104"/>
      <c r="H51" s="128"/>
    </row>
    <row r="52" spans="1:8" ht="15" customHeight="1" thickBot="1">
      <c r="A52" s="132" t="s">
        <v>1</v>
      </c>
      <c r="B52" s="133" t="s">
        <v>35</v>
      </c>
      <c r="C52" s="134" t="str">
        <f>"融着費(@" &amp; 計算基礎!$J$2&amp;")"</f>
        <v>融着費(@6300)</v>
      </c>
      <c r="D52" s="132" t="s">
        <v>0</v>
      </c>
      <c r="E52" s="133" t="s">
        <v>3</v>
      </c>
      <c r="F52" s="135" t="s">
        <v>2</v>
      </c>
      <c r="G52" s="136" t="s">
        <v>36</v>
      </c>
      <c r="H52" s="137" t="s">
        <v>49</v>
      </c>
    </row>
    <row r="53" spans="1:8" ht="15" customHeight="1" thickTop="1">
      <c r="A53" s="109"/>
      <c r="B53" s="46"/>
      <c r="C53" s="109"/>
      <c r="D53" s="53" t="s">
        <v>19</v>
      </c>
      <c r="E53" s="103">
        <v>15</v>
      </c>
      <c r="F53" s="103">
        <f>(計算基礎!$G$13*計算基礎!$H$4/E53)*B$55</f>
        <v>22712.186666666665</v>
      </c>
      <c r="G53" s="122">
        <f t="shared" ref="G53:G58" si="9">F53+$C$55</f>
        <v>47912.186666666661</v>
      </c>
      <c r="H53" s="73">
        <f>H$8+700</f>
        <v>48700</v>
      </c>
    </row>
    <row r="54" spans="1:8" ht="15" customHeight="1">
      <c r="A54" s="109"/>
      <c r="B54" s="46"/>
      <c r="C54" s="109"/>
      <c r="D54" s="55" t="s">
        <v>20</v>
      </c>
      <c r="E54" s="84">
        <v>10</v>
      </c>
      <c r="F54" s="84">
        <f>(計算基礎!$G$13*計算基礎!$H$4/E54)*B$55</f>
        <v>34068.28</v>
      </c>
      <c r="G54" s="74">
        <f t="shared" si="9"/>
        <v>59268.28</v>
      </c>
      <c r="H54" s="65">
        <f>H$45+100</f>
        <v>59400</v>
      </c>
    </row>
    <row r="55" spans="1:8" ht="15" customHeight="1">
      <c r="A55" s="109">
        <v>1650</v>
      </c>
      <c r="B55" s="46">
        <v>4</v>
      </c>
      <c r="C55" s="109">
        <f>計算基礎!$J$2*B55</f>
        <v>25200</v>
      </c>
      <c r="D55" s="55" t="s">
        <v>21</v>
      </c>
      <c r="E55" s="84">
        <v>8</v>
      </c>
      <c r="F55" s="84">
        <f>(計算基礎!$G$13*計算基礎!$H$4/E55)*B$55</f>
        <v>42585.35</v>
      </c>
      <c r="G55" s="74">
        <f t="shared" si="9"/>
        <v>67785.350000000006</v>
      </c>
      <c r="H55" s="65">
        <f>H$10+700</f>
        <v>68500</v>
      </c>
    </row>
    <row r="56" spans="1:8" ht="15" customHeight="1">
      <c r="A56" s="109"/>
      <c r="B56" s="46"/>
      <c r="C56" s="109"/>
      <c r="D56" s="55" t="s">
        <v>22</v>
      </c>
      <c r="E56" s="84">
        <v>7</v>
      </c>
      <c r="F56" s="84">
        <f>(計算基礎!$G$13*計算基礎!$H$4/E56)*B$55</f>
        <v>48668.971428571429</v>
      </c>
      <c r="G56" s="74">
        <f t="shared" si="9"/>
        <v>73868.971428571429</v>
      </c>
      <c r="H56" s="65">
        <f>H$5+800</f>
        <v>74700</v>
      </c>
    </row>
    <row r="57" spans="1:8" ht="15" customHeight="1">
      <c r="A57" s="109"/>
      <c r="B57" s="46"/>
      <c r="C57" s="109"/>
      <c r="D57" s="55" t="s">
        <v>23</v>
      </c>
      <c r="E57" s="84">
        <v>6</v>
      </c>
      <c r="F57" s="84">
        <f>(計算基礎!$G$13*計算基礎!$H$4/E57)*B$55</f>
        <v>56780.466666666667</v>
      </c>
      <c r="G57" s="75">
        <f t="shared" si="9"/>
        <v>81980.466666666674</v>
      </c>
      <c r="H57" s="65">
        <f>H$6+800</f>
        <v>82800</v>
      </c>
    </row>
    <row r="58" spans="1:8" ht="15" customHeight="1" thickBot="1">
      <c r="A58" s="131"/>
      <c r="B58" s="123"/>
      <c r="C58" s="131"/>
      <c r="D58" s="121" t="s">
        <v>24</v>
      </c>
      <c r="E58" s="124">
        <v>5</v>
      </c>
      <c r="F58" s="124">
        <f>(計算基礎!$G$13*計算基礎!$H$4/E58)*B$55</f>
        <v>68136.56</v>
      </c>
      <c r="G58" s="125">
        <f t="shared" si="9"/>
        <v>93336.56</v>
      </c>
      <c r="H58" s="79">
        <f>H$7+800</f>
        <v>94200</v>
      </c>
    </row>
    <row r="59" spans="1:8" ht="15" customHeight="1" thickTop="1">
      <c r="A59" s="109"/>
      <c r="B59" s="46"/>
      <c r="C59" s="109"/>
      <c r="D59" s="53" t="s">
        <v>19</v>
      </c>
      <c r="E59" s="103">
        <v>17</v>
      </c>
      <c r="F59" s="103">
        <f>(計算基礎!$G$13*計算基礎!$H$4/E59)*B$61</f>
        <v>25050.205882352937</v>
      </c>
      <c r="G59" s="122">
        <f t="shared" ref="G59:G64" si="10">F59+$C$61</f>
        <v>56550.205882352937</v>
      </c>
      <c r="H59" s="73">
        <f t="shared" ref="H59:H64" si="11">ROUNDUP(G59,-2)</f>
        <v>56600</v>
      </c>
    </row>
    <row r="60" spans="1:8" ht="15" customHeight="1">
      <c r="A60" s="109"/>
      <c r="B60" s="46"/>
      <c r="C60" s="109"/>
      <c r="D60" s="55" t="s">
        <v>20</v>
      </c>
      <c r="E60" s="84">
        <v>12</v>
      </c>
      <c r="F60" s="84">
        <f>(計算基礎!$G$13*計算基礎!$H$4/E60)*B$61</f>
        <v>35487.791666666664</v>
      </c>
      <c r="G60" s="74">
        <f t="shared" si="10"/>
        <v>66987.791666666657</v>
      </c>
      <c r="H60" s="65">
        <f t="shared" si="11"/>
        <v>67000</v>
      </c>
    </row>
    <row r="61" spans="1:8" ht="15" customHeight="1">
      <c r="A61" s="109">
        <v>1700</v>
      </c>
      <c r="B61" s="46">
        <v>5</v>
      </c>
      <c r="C61" s="109">
        <f>計算基礎!$J$2*B61</f>
        <v>31500</v>
      </c>
      <c r="D61" s="55" t="s">
        <v>21</v>
      </c>
      <c r="E61" s="84">
        <v>10</v>
      </c>
      <c r="F61" s="84">
        <f>(計算基礎!$G$13*計算基礎!$H$4/E61)*B$61</f>
        <v>42585.35</v>
      </c>
      <c r="G61" s="74">
        <f t="shared" si="10"/>
        <v>74085.350000000006</v>
      </c>
      <c r="H61" s="65">
        <f t="shared" si="11"/>
        <v>74100</v>
      </c>
    </row>
    <row r="62" spans="1:8" ht="15" customHeight="1">
      <c r="A62" s="109"/>
      <c r="B62" s="46"/>
      <c r="C62" s="109"/>
      <c r="D62" s="55" t="s">
        <v>22</v>
      </c>
      <c r="E62" s="84">
        <v>8</v>
      </c>
      <c r="F62" s="84">
        <f>(計算基礎!$G$13*計算基礎!$H$4/E62)*B$61</f>
        <v>53231.6875</v>
      </c>
      <c r="G62" s="74">
        <f t="shared" si="10"/>
        <v>84731.6875</v>
      </c>
      <c r="H62" s="65">
        <f t="shared" si="11"/>
        <v>84800</v>
      </c>
    </row>
    <row r="63" spans="1:8" ht="15" customHeight="1">
      <c r="A63" s="109"/>
      <c r="B63" s="46"/>
      <c r="C63" s="109"/>
      <c r="D63" s="55" t="s">
        <v>23</v>
      </c>
      <c r="E63" s="84">
        <v>7</v>
      </c>
      <c r="F63" s="84">
        <f>(計算基礎!$G$13*計算基礎!$H$4/E63)*B$61</f>
        <v>60836.21428571429</v>
      </c>
      <c r="G63" s="75">
        <f t="shared" si="10"/>
        <v>92336.21428571429</v>
      </c>
      <c r="H63" s="65">
        <f t="shared" si="11"/>
        <v>92400</v>
      </c>
    </row>
    <row r="64" spans="1:8" ht="15" customHeight="1" thickBot="1">
      <c r="A64" s="110"/>
      <c r="B64" s="48"/>
      <c r="C64" s="110"/>
      <c r="D64" s="56" t="s">
        <v>24</v>
      </c>
      <c r="E64" s="106">
        <v>6</v>
      </c>
      <c r="F64" s="106">
        <f>(計算基礎!$G$13*計算基礎!$H$4/E64)*B$61</f>
        <v>70975.583333333328</v>
      </c>
      <c r="G64" s="126">
        <f t="shared" si="10"/>
        <v>102475.58333333333</v>
      </c>
      <c r="H64" s="67">
        <f t="shared" si="11"/>
        <v>102500</v>
      </c>
    </row>
    <row r="65" spans="1:8" ht="15" customHeight="1" thickTop="1">
      <c r="A65" s="109"/>
      <c r="B65" s="46"/>
      <c r="C65" s="109"/>
      <c r="D65" s="53" t="s">
        <v>19</v>
      </c>
      <c r="E65" s="103">
        <v>17</v>
      </c>
      <c r="F65" s="103">
        <f>(計算基礎!$G$13*計算基礎!$H$4/E65)*B$67</f>
        <v>25050.205882352937</v>
      </c>
      <c r="G65" s="122">
        <f t="shared" ref="G65:G70" si="12">F65+$C$67</f>
        <v>56550.205882352937</v>
      </c>
      <c r="H65" s="73">
        <f>H$59+100</f>
        <v>56700</v>
      </c>
    </row>
    <row r="66" spans="1:8" ht="15" customHeight="1">
      <c r="A66" s="109"/>
      <c r="B66" s="46"/>
      <c r="C66" s="109"/>
      <c r="D66" s="55" t="s">
        <v>20</v>
      </c>
      <c r="E66" s="84">
        <v>12</v>
      </c>
      <c r="F66" s="84">
        <f>(計算基礎!$G$13*計算基礎!$H$4/E66)*B$67</f>
        <v>35487.791666666664</v>
      </c>
      <c r="G66" s="74">
        <f t="shared" si="12"/>
        <v>66987.791666666657</v>
      </c>
      <c r="H66" s="65">
        <f>H$60+100</f>
        <v>67100</v>
      </c>
    </row>
    <row r="67" spans="1:8" ht="15" customHeight="1">
      <c r="A67" s="109">
        <v>1750</v>
      </c>
      <c r="B67" s="46">
        <v>5</v>
      </c>
      <c r="C67" s="109">
        <f>計算基礎!$J$2*B67</f>
        <v>31500</v>
      </c>
      <c r="D67" s="55" t="s">
        <v>21</v>
      </c>
      <c r="E67" s="84">
        <v>9</v>
      </c>
      <c r="F67" s="84">
        <f>(計算基礎!$G$13*計算基礎!$H$4/E67)*B$67</f>
        <v>47317.055555555555</v>
      </c>
      <c r="G67" s="74">
        <f t="shared" si="12"/>
        <v>78817.055555555562</v>
      </c>
      <c r="H67" s="65">
        <f>ROUNDUP(G67,-2)</f>
        <v>78900</v>
      </c>
    </row>
    <row r="68" spans="1:8" ht="15" customHeight="1">
      <c r="A68" s="109"/>
      <c r="B68" s="46"/>
      <c r="C68" s="109"/>
      <c r="D68" s="55" t="s">
        <v>22</v>
      </c>
      <c r="E68" s="84">
        <v>8</v>
      </c>
      <c r="F68" s="84">
        <f>(計算基礎!$G$13*計算基礎!$H$4/E68)*B$67</f>
        <v>53231.6875</v>
      </c>
      <c r="G68" s="74">
        <f t="shared" si="12"/>
        <v>84731.6875</v>
      </c>
      <c r="H68" s="65">
        <f>H$62+100</f>
        <v>84900</v>
      </c>
    </row>
    <row r="69" spans="1:8" ht="15" customHeight="1">
      <c r="A69" s="109"/>
      <c r="B69" s="46"/>
      <c r="C69" s="109"/>
      <c r="D69" s="55" t="s">
        <v>23</v>
      </c>
      <c r="E69" s="84">
        <v>7</v>
      </c>
      <c r="F69" s="84">
        <f>(計算基礎!$G$13*計算基礎!$H$4/E69)*B$67</f>
        <v>60836.21428571429</v>
      </c>
      <c r="G69" s="75">
        <f t="shared" si="12"/>
        <v>92336.21428571429</v>
      </c>
      <c r="H69" s="65">
        <f>H$63+100</f>
        <v>92500</v>
      </c>
    </row>
    <row r="70" spans="1:8" ht="15" customHeight="1" thickBot="1">
      <c r="A70" s="110"/>
      <c r="B70" s="48"/>
      <c r="C70" s="110"/>
      <c r="D70" s="56" t="s">
        <v>24</v>
      </c>
      <c r="E70" s="106">
        <v>6</v>
      </c>
      <c r="F70" s="106">
        <f>(計算基礎!$G$13*計算基礎!$H$4/E70)*B$67</f>
        <v>70975.583333333328</v>
      </c>
      <c r="G70" s="126">
        <f t="shared" si="12"/>
        <v>102475.58333333333</v>
      </c>
      <c r="H70" s="67">
        <f>H$64+100</f>
        <v>102600</v>
      </c>
    </row>
    <row r="71" spans="1:8" ht="15" customHeight="1" thickTop="1">
      <c r="A71" s="109"/>
      <c r="B71" s="46"/>
      <c r="C71" s="109"/>
      <c r="D71" s="53" t="s">
        <v>19</v>
      </c>
      <c r="E71" s="103">
        <v>17</v>
      </c>
      <c r="F71" s="103">
        <f>(計算基礎!$G$13*計算基礎!$H$4/E71)*B$73</f>
        <v>25050.205882352937</v>
      </c>
      <c r="G71" s="122">
        <f t="shared" ref="G71:G76" si="13">F71+$C$73</f>
        <v>56550.205882352937</v>
      </c>
      <c r="H71" s="73">
        <f>H$59+200</f>
        <v>56800</v>
      </c>
    </row>
    <row r="72" spans="1:8" ht="15" customHeight="1">
      <c r="A72" s="109"/>
      <c r="B72" s="46"/>
      <c r="C72" s="109"/>
      <c r="D72" s="55" t="s">
        <v>20</v>
      </c>
      <c r="E72" s="84">
        <v>12</v>
      </c>
      <c r="F72" s="84">
        <f>(計算基礎!$G$13*計算基礎!$H$4/E72)*B$73</f>
        <v>35487.791666666664</v>
      </c>
      <c r="G72" s="74">
        <f t="shared" si="13"/>
        <v>66987.791666666657</v>
      </c>
      <c r="H72" s="65">
        <f>H$60+200</f>
        <v>67200</v>
      </c>
    </row>
    <row r="73" spans="1:8" ht="15" customHeight="1">
      <c r="A73" s="109">
        <v>1800</v>
      </c>
      <c r="B73" s="46">
        <v>5</v>
      </c>
      <c r="C73" s="109">
        <f>計算基礎!$J$2*B73</f>
        <v>31500</v>
      </c>
      <c r="D73" s="55" t="s">
        <v>21</v>
      </c>
      <c r="E73" s="84">
        <v>9</v>
      </c>
      <c r="F73" s="84">
        <f>(計算基礎!$G$13*計算基礎!$H$4/E73)*B$73</f>
        <v>47317.055555555555</v>
      </c>
      <c r="G73" s="74">
        <f t="shared" si="13"/>
        <v>78817.055555555562</v>
      </c>
      <c r="H73" s="65">
        <f>H$67+100</f>
        <v>79000</v>
      </c>
    </row>
    <row r="74" spans="1:8" ht="15" customHeight="1">
      <c r="A74" s="109"/>
      <c r="B74" s="46"/>
      <c r="C74" s="109"/>
      <c r="D74" s="55" t="s">
        <v>22</v>
      </c>
      <c r="E74" s="84">
        <v>8</v>
      </c>
      <c r="F74" s="84">
        <f>(計算基礎!$G$13*計算基礎!$H$4/E74)*B$73</f>
        <v>53231.6875</v>
      </c>
      <c r="G74" s="74">
        <f t="shared" si="13"/>
        <v>84731.6875</v>
      </c>
      <c r="H74" s="65">
        <f>H$62+200</f>
        <v>85000</v>
      </c>
    </row>
    <row r="75" spans="1:8" ht="15" customHeight="1">
      <c r="A75" s="109"/>
      <c r="B75" s="46"/>
      <c r="C75" s="109"/>
      <c r="D75" s="55" t="s">
        <v>23</v>
      </c>
      <c r="E75" s="84">
        <v>7</v>
      </c>
      <c r="F75" s="84">
        <f>(計算基礎!$G$13*計算基礎!$H$4/E75)*B$73</f>
        <v>60836.21428571429</v>
      </c>
      <c r="G75" s="75">
        <f t="shared" si="13"/>
        <v>92336.21428571429</v>
      </c>
      <c r="H75" s="65">
        <f>H$63+200</f>
        <v>92600</v>
      </c>
    </row>
    <row r="76" spans="1:8" ht="15" customHeight="1" thickBot="1">
      <c r="A76" s="110"/>
      <c r="B76" s="48"/>
      <c r="C76" s="110"/>
      <c r="D76" s="56" t="s">
        <v>24</v>
      </c>
      <c r="E76" s="106">
        <v>6</v>
      </c>
      <c r="F76" s="106">
        <f>(計算基礎!$G$13*計算基礎!$H$4/E76)*B$73</f>
        <v>70975.583333333328</v>
      </c>
      <c r="G76" s="126">
        <f t="shared" si="13"/>
        <v>102475.58333333333</v>
      </c>
      <c r="H76" s="67">
        <f>H$64+200</f>
        <v>102700</v>
      </c>
    </row>
    <row r="77" spans="1:8" ht="15" customHeight="1" thickTop="1">
      <c r="A77" s="109"/>
      <c r="B77" s="46"/>
      <c r="C77" s="109"/>
      <c r="D77" s="53" t="s">
        <v>19</v>
      </c>
      <c r="E77" s="103">
        <v>17</v>
      </c>
      <c r="F77" s="103">
        <f>(計算基礎!$G$13*計算基礎!$H$4/E77)*B$79</f>
        <v>25050.205882352937</v>
      </c>
      <c r="G77" s="122">
        <f t="shared" ref="G77:G82" si="14">F77+$C$79</f>
        <v>56550.205882352937</v>
      </c>
      <c r="H77" s="73">
        <f>H$59+300</f>
        <v>56900</v>
      </c>
    </row>
    <row r="78" spans="1:8" ht="15" customHeight="1">
      <c r="A78" s="109"/>
      <c r="B78" s="46"/>
      <c r="C78" s="109"/>
      <c r="D78" s="55" t="s">
        <v>20</v>
      </c>
      <c r="E78" s="84">
        <v>12</v>
      </c>
      <c r="F78" s="84">
        <f>(計算基礎!$G$13*計算基礎!$H$4/E78)*B$79</f>
        <v>35487.791666666664</v>
      </c>
      <c r="G78" s="74">
        <f t="shared" si="14"/>
        <v>66987.791666666657</v>
      </c>
      <c r="H78" s="65">
        <f>H$60+300</f>
        <v>67300</v>
      </c>
    </row>
    <row r="79" spans="1:8" ht="15" customHeight="1">
      <c r="A79" s="109">
        <v>1850</v>
      </c>
      <c r="B79" s="46">
        <v>5</v>
      </c>
      <c r="C79" s="109">
        <f>計算基礎!$J$2*B79</f>
        <v>31500</v>
      </c>
      <c r="D79" s="55" t="s">
        <v>21</v>
      </c>
      <c r="E79" s="84">
        <v>9</v>
      </c>
      <c r="F79" s="84">
        <f>(計算基礎!$G$13*計算基礎!$H$4/E79)*B$79</f>
        <v>47317.055555555555</v>
      </c>
      <c r="G79" s="74">
        <f t="shared" si="14"/>
        <v>78817.055555555562</v>
      </c>
      <c r="H79" s="65">
        <f>H$67+200</f>
        <v>79100</v>
      </c>
    </row>
    <row r="80" spans="1:8" ht="15" customHeight="1">
      <c r="A80" s="109"/>
      <c r="B80" s="46"/>
      <c r="C80" s="109"/>
      <c r="D80" s="55" t="s">
        <v>22</v>
      </c>
      <c r="E80" s="84">
        <v>8</v>
      </c>
      <c r="F80" s="84">
        <f>(計算基礎!$G$13*計算基礎!$H$4/E80)*B$79</f>
        <v>53231.6875</v>
      </c>
      <c r="G80" s="74">
        <f t="shared" si="14"/>
        <v>84731.6875</v>
      </c>
      <c r="H80" s="65">
        <f>H$62+300</f>
        <v>85100</v>
      </c>
    </row>
    <row r="81" spans="1:8" ht="15" customHeight="1">
      <c r="A81" s="109"/>
      <c r="B81" s="46"/>
      <c r="C81" s="109"/>
      <c r="D81" s="55" t="s">
        <v>23</v>
      </c>
      <c r="E81" s="84">
        <v>6</v>
      </c>
      <c r="F81" s="84">
        <f>(計算基礎!$G$13*計算基礎!$H$4/E81)*B$79</f>
        <v>70975.583333333328</v>
      </c>
      <c r="G81" s="75">
        <f t="shared" si="14"/>
        <v>102475.58333333333</v>
      </c>
      <c r="H81" s="65">
        <f>ROUNDUP(G81,-2)</f>
        <v>102500</v>
      </c>
    </row>
    <row r="82" spans="1:8" ht="15" customHeight="1" thickBot="1">
      <c r="A82" s="110"/>
      <c r="B82" s="48"/>
      <c r="C82" s="110"/>
      <c r="D82" s="56" t="s">
        <v>24</v>
      </c>
      <c r="E82" s="106">
        <v>6</v>
      </c>
      <c r="F82" s="106">
        <f>(計算基礎!$G$13*計算基礎!$H$4/E82)*B$79</f>
        <v>70975.583333333328</v>
      </c>
      <c r="G82" s="126">
        <f t="shared" si="14"/>
        <v>102475.58333333333</v>
      </c>
      <c r="H82" s="67">
        <f>H$64+300</f>
        <v>102800</v>
      </c>
    </row>
    <row r="83" spans="1:8" ht="15" customHeight="1" thickTop="1">
      <c r="A83" s="109"/>
      <c r="B83" s="46"/>
      <c r="C83" s="109"/>
      <c r="D83" s="53" t="s">
        <v>19</v>
      </c>
      <c r="E83" s="103">
        <v>17</v>
      </c>
      <c r="F83" s="103">
        <f>(計算基礎!$G$13*計算基礎!$H$4/E83)*B$85</f>
        <v>25050.205882352937</v>
      </c>
      <c r="G83" s="122">
        <f t="shared" ref="G83:G88" si="15">F83+$C$85</f>
        <v>56550.205882352937</v>
      </c>
      <c r="H83" s="73">
        <f>H$59+400</f>
        <v>57000</v>
      </c>
    </row>
    <row r="84" spans="1:8" ht="15" customHeight="1">
      <c r="A84" s="109"/>
      <c r="B84" s="46"/>
      <c r="C84" s="109"/>
      <c r="D84" s="55" t="s">
        <v>20</v>
      </c>
      <c r="E84" s="84">
        <v>12</v>
      </c>
      <c r="F84" s="84">
        <f>(計算基礎!$G$13*計算基礎!$H$4/E84)*B$85</f>
        <v>35487.791666666664</v>
      </c>
      <c r="G84" s="74">
        <f t="shared" si="15"/>
        <v>66987.791666666657</v>
      </c>
      <c r="H84" s="65">
        <f>H$60+400</f>
        <v>67400</v>
      </c>
    </row>
    <row r="85" spans="1:8" ht="15" customHeight="1">
      <c r="A85" s="109">
        <v>1900</v>
      </c>
      <c r="B85" s="46">
        <v>5</v>
      </c>
      <c r="C85" s="109">
        <f>計算基礎!$J$2*B85</f>
        <v>31500</v>
      </c>
      <c r="D85" s="55" t="s">
        <v>21</v>
      </c>
      <c r="E85" s="84">
        <v>9</v>
      </c>
      <c r="F85" s="84">
        <f>(計算基礎!$G$13*計算基礎!$H$4/E85)*B$85</f>
        <v>47317.055555555555</v>
      </c>
      <c r="G85" s="74">
        <f t="shared" si="15"/>
        <v>78817.055555555562</v>
      </c>
      <c r="H85" s="65">
        <f>H$67+300</f>
        <v>79200</v>
      </c>
    </row>
    <row r="86" spans="1:8" ht="15" customHeight="1">
      <c r="A86" s="109"/>
      <c r="B86" s="46"/>
      <c r="C86" s="109"/>
      <c r="D86" s="55" t="s">
        <v>22</v>
      </c>
      <c r="E86" s="84">
        <v>8</v>
      </c>
      <c r="F86" s="84">
        <f>(計算基礎!$G$13*計算基礎!$H$4/E86)*B$85</f>
        <v>53231.6875</v>
      </c>
      <c r="G86" s="74">
        <f t="shared" si="15"/>
        <v>84731.6875</v>
      </c>
      <c r="H86" s="65">
        <f>H$62+400</f>
        <v>85200</v>
      </c>
    </row>
    <row r="87" spans="1:8" ht="15" customHeight="1">
      <c r="A87" s="109"/>
      <c r="B87" s="46"/>
      <c r="C87" s="109"/>
      <c r="D87" s="55" t="s">
        <v>23</v>
      </c>
      <c r="E87" s="84">
        <v>6</v>
      </c>
      <c r="F87" s="84">
        <f>(計算基礎!$G$13*計算基礎!$H$4/E87)*B$85</f>
        <v>70975.583333333328</v>
      </c>
      <c r="G87" s="75">
        <f t="shared" si="15"/>
        <v>102475.58333333333</v>
      </c>
      <c r="H87" s="65">
        <f>H$81+100</f>
        <v>102600</v>
      </c>
    </row>
    <row r="88" spans="1:8" ht="15" customHeight="1" thickBot="1">
      <c r="A88" s="110"/>
      <c r="B88" s="48"/>
      <c r="C88" s="110"/>
      <c r="D88" s="56" t="s">
        <v>24</v>
      </c>
      <c r="E88" s="87">
        <v>6</v>
      </c>
      <c r="F88" s="87">
        <f>(計算基礎!$G$13*計算基礎!$H$4/E88)*B$85</f>
        <v>70975.583333333328</v>
      </c>
      <c r="G88" s="49">
        <f t="shared" si="15"/>
        <v>102475.58333333333</v>
      </c>
      <c r="H88" s="41">
        <f>H$64+400</f>
        <v>102900</v>
      </c>
    </row>
    <row r="89" spans="1:8" ht="15" customHeight="1" thickTop="1">
      <c r="A89" s="109"/>
      <c r="B89" s="46"/>
      <c r="C89" s="109"/>
      <c r="D89" s="53" t="s">
        <v>19</v>
      </c>
      <c r="E89" s="81">
        <v>17</v>
      </c>
      <c r="F89" s="81">
        <f>(計算基礎!$G$13*計算基礎!$H$4/E89)*B$91</f>
        <v>25050.205882352937</v>
      </c>
      <c r="G89" s="109">
        <f t="shared" ref="G89:G94" si="16">F89+$C$91</f>
        <v>56550.205882352937</v>
      </c>
      <c r="H89" s="42">
        <f>H$59+500</f>
        <v>57100</v>
      </c>
    </row>
    <row r="90" spans="1:8" ht="15" customHeight="1">
      <c r="A90" s="109"/>
      <c r="B90" s="46"/>
      <c r="C90" s="109"/>
      <c r="D90" s="55" t="s">
        <v>20</v>
      </c>
      <c r="E90" s="82">
        <v>12</v>
      </c>
      <c r="F90" s="82">
        <f>(計算基礎!$G$13*計算基礎!$H$4/E90)*B$91</f>
        <v>35487.791666666664</v>
      </c>
      <c r="G90" s="52">
        <f t="shared" si="16"/>
        <v>66987.791666666657</v>
      </c>
      <c r="H90" s="40">
        <f>H$60+500</f>
        <v>67500</v>
      </c>
    </row>
    <row r="91" spans="1:8" ht="15" customHeight="1">
      <c r="A91" s="109">
        <v>1950</v>
      </c>
      <c r="B91" s="46">
        <v>5</v>
      </c>
      <c r="C91" s="109">
        <f>計算基礎!$J$2*B91</f>
        <v>31500</v>
      </c>
      <c r="D91" s="55" t="s">
        <v>21</v>
      </c>
      <c r="E91" s="82">
        <v>9</v>
      </c>
      <c r="F91" s="84">
        <f>(計算基礎!$G$13*計算基礎!$H$4/E91)*B$91</f>
        <v>47317.055555555555</v>
      </c>
      <c r="G91" s="74">
        <f t="shared" si="16"/>
        <v>78817.055555555562</v>
      </c>
      <c r="H91" s="65">
        <f>H$67+400</f>
        <v>79300</v>
      </c>
    </row>
    <row r="92" spans="1:8" ht="15" customHeight="1">
      <c r="A92" s="109"/>
      <c r="B92" s="46"/>
      <c r="C92" s="109"/>
      <c r="D92" s="55" t="s">
        <v>22</v>
      </c>
      <c r="E92" s="82">
        <v>8</v>
      </c>
      <c r="F92" s="84">
        <f>(計算基礎!$G$13*計算基礎!$H$4/E92)*B$91</f>
        <v>53231.6875</v>
      </c>
      <c r="G92" s="74">
        <f t="shared" si="16"/>
        <v>84731.6875</v>
      </c>
      <c r="H92" s="65">
        <f>H$62+500</f>
        <v>85300</v>
      </c>
    </row>
    <row r="93" spans="1:8" ht="15" customHeight="1">
      <c r="A93" s="109"/>
      <c r="B93" s="46"/>
      <c r="C93" s="109"/>
      <c r="D93" s="55" t="s">
        <v>23</v>
      </c>
      <c r="E93" s="82">
        <v>6</v>
      </c>
      <c r="F93" s="84">
        <f>(計算基礎!$G$13*計算基礎!$H$4/E93)*B$91</f>
        <v>70975.583333333328</v>
      </c>
      <c r="G93" s="75">
        <f t="shared" si="16"/>
        <v>102475.58333333333</v>
      </c>
      <c r="H93" s="65">
        <f>H$81+200</f>
        <v>102700</v>
      </c>
    </row>
    <row r="94" spans="1:8" ht="15" customHeight="1" thickBot="1">
      <c r="A94" s="110"/>
      <c r="B94" s="48"/>
      <c r="C94" s="110"/>
      <c r="D94" s="56" t="s">
        <v>24</v>
      </c>
      <c r="E94" s="87">
        <v>6</v>
      </c>
      <c r="F94" s="76">
        <f>(計算基礎!$G$13*計算基礎!$H$4/E94)*B$91</f>
        <v>70975.583333333328</v>
      </c>
      <c r="G94" s="75">
        <f t="shared" si="16"/>
        <v>102475.58333333333</v>
      </c>
      <c r="H94" s="67">
        <f>H$64+500</f>
        <v>103000</v>
      </c>
    </row>
    <row r="95" spans="1:8" ht="15" customHeight="1" thickTop="1">
      <c r="A95" s="109"/>
      <c r="B95" s="46"/>
      <c r="C95" s="109"/>
      <c r="D95" s="55" t="s">
        <v>19</v>
      </c>
      <c r="E95" s="82">
        <v>17</v>
      </c>
      <c r="F95" s="103">
        <f>(計算基礎!$G$13*計算基礎!$H$4/E95)*B$97</f>
        <v>25050.205882352937</v>
      </c>
      <c r="G95" s="74">
        <f t="shared" ref="G95:G100" si="17">F95+$C$97</f>
        <v>56550.205882352937</v>
      </c>
      <c r="H95" s="65">
        <f>H$59+600</f>
        <v>57200</v>
      </c>
    </row>
    <row r="96" spans="1:8" ht="15" customHeight="1">
      <c r="A96" s="109"/>
      <c r="B96" s="46"/>
      <c r="C96" s="109"/>
      <c r="D96" s="55" t="s">
        <v>20</v>
      </c>
      <c r="E96" s="82">
        <v>12</v>
      </c>
      <c r="F96" s="84">
        <f>(計算基礎!$G$13*計算基礎!$H$4/E96)*B$97</f>
        <v>35487.791666666664</v>
      </c>
      <c r="G96" s="74">
        <f t="shared" si="17"/>
        <v>66987.791666666657</v>
      </c>
      <c r="H96" s="65">
        <f>H$60+600</f>
        <v>67600</v>
      </c>
    </row>
    <row r="97" spans="1:8" ht="15" customHeight="1">
      <c r="A97" s="109">
        <v>2000</v>
      </c>
      <c r="B97" s="46">
        <v>5</v>
      </c>
      <c r="C97" s="109">
        <f>計算基礎!$J$2*B97</f>
        <v>31500</v>
      </c>
      <c r="D97" s="55" t="s">
        <v>21</v>
      </c>
      <c r="E97" s="82">
        <v>9</v>
      </c>
      <c r="F97" s="84">
        <f>(計算基礎!$G$13*計算基礎!$H$4/E97)*B$97</f>
        <v>47317.055555555555</v>
      </c>
      <c r="G97" s="74">
        <f t="shared" si="17"/>
        <v>78817.055555555562</v>
      </c>
      <c r="H97" s="65">
        <f>H$67+500</f>
        <v>79400</v>
      </c>
    </row>
    <row r="98" spans="1:8" ht="15" customHeight="1">
      <c r="A98" s="109"/>
      <c r="B98" s="46"/>
      <c r="C98" s="109"/>
      <c r="D98" s="55" t="s">
        <v>22</v>
      </c>
      <c r="E98" s="82">
        <v>8</v>
      </c>
      <c r="F98" s="84">
        <f>(計算基礎!$G$13*計算基礎!$H$4/E98)*B$97</f>
        <v>53231.6875</v>
      </c>
      <c r="G98" s="74">
        <f t="shared" si="17"/>
        <v>84731.6875</v>
      </c>
      <c r="H98" s="65">
        <f>H$62+600</f>
        <v>85400</v>
      </c>
    </row>
    <row r="99" spans="1:8" ht="15" customHeight="1">
      <c r="A99" s="109"/>
      <c r="B99" s="46"/>
      <c r="C99" s="109"/>
      <c r="D99" s="55" t="s">
        <v>23</v>
      </c>
      <c r="E99" s="82">
        <v>6</v>
      </c>
      <c r="F99" s="84">
        <f>(計算基礎!$G$13*計算基礎!$H$4/E99)*B$97</f>
        <v>70975.583333333328</v>
      </c>
      <c r="G99" s="75">
        <f t="shared" si="17"/>
        <v>102475.58333333333</v>
      </c>
      <c r="H99" s="65">
        <f>H$81+300</f>
        <v>102800</v>
      </c>
    </row>
    <row r="100" spans="1:8" ht="15" customHeight="1" thickBot="1">
      <c r="A100" s="45"/>
      <c r="B100" s="53"/>
      <c r="C100" s="45"/>
      <c r="D100" s="55" t="s">
        <v>24</v>
      </c>
      <c r="E100" s="82">
        <v>6</v>
      </c>
      <c r="F100" s="84">
        <f>(計算基礎!$G$13*計算基礎!$H$4/E100)*B$97</f>
        <v>70975.583333333328</v>
      </c>
      <c r="G100" s="75">
        <f t="shared" si="17"/>
        <v>102475.58333333333</v>
      </c>
      <c r="H100" s="80">
        <f>H$64+600</f>
        <v>103100</v>
      </c>
    </row>
    <row r="101" spans="1:8" ht="15" customHeight="1">
      <c r="A101" s="54"/>
      <c r="B101" s="54"/>
      <c r="C101" s="54"/>
      <c r="D101" s="54"/>
      <c r="E101" s="104"/>
      <c r="F101" s="104"/>
      <c r="G101" s="104"/>
      <c r="H101" s="128"/>
    </row>
    <row r="102" spans="1:8" ht="15" customHeight="1" thickBot="1">
      <c r="A102" s="54"/>
      <c r="B102" s="54"/>
      <c r="C102" s="54"/>
      <c r="D102" s="54"/>
      <c r="E102" s="104"/>
      <c r="F102" s="104"/>
      <c r="G102" s="104"/>
      <c r="H102" s="128"/>
    </row>
    <row r="103" spans="1:8" ht="15" customHeight="1" thickBot="1">
      <c r="A103" s="132" t="s">
        <v>1</v>
      </c>
      <c r="B103" s="133" t="s">
        <v>35</v>
      </c>
      <c r="C103" s="134" t="str">
        <f>"融着費(@" &amp; 計算基礎!$J$2&amp;")"</f>
        <v>融着費(@6300)</v>
      </c>
      <c r="D103" s="132" t="s">
        <v>0</v>
      </c>
      <c r="E103" s="133" t="s">
        <v>3</v>
      </c>
      <c r="F103" s="135" t="s">
        <v>2</v>
      </c>
      <c r="G103" s="136" t="s">
        <v>36</v>
      </c>
      <c r="H103" s="137" t="s">
        <v>49</v>
      </c>
    </row>
    <row r="104" spans="1:8" ht="15" customHeight="1" thickTop="1">
      <c r="A104" s="109"/>
      <c r="B104" s="46"/>
      <c r="C104" s="109"/>
      <c r="D104" s="53" t="s">
        <v>19</v>
      </c>
      <c r="E104" s="81">
        <v>19</v>
      </c>
      <c r="F104" s="103">
        <f>(計算基礎!$G$13*計算基礎!$H$4/E104)*B$106</f>
        <v>26896.010526315789</v>
      </c>
      <c r="G104" s="122">
        <f t="shared" ref="G104:G109" si="18">F104+$C$106</f>
        <v>64696.010526315789</v>
      </c>
      <c r="H104" s="73">
        <f t="shared" ref="H104:H109" si="19">ROUNDUP(G104,-2)</f>
        <v>64700</v>
      </c>
    </row>
    <row r="105" spans="1:8" ht="15" customHeight="1">
      <c r="A105" s="109"/>
      <c r="B105" s="46"/>
      <c r="C105" s="109"/>
      <c r="D105" s="55" t="s">
        <v>20</v>
      </c>
      <c r="E105" s="82">
        <v>13</v>
      </c>
      <c r="F105" s="84">
        <f>(計算基礎!$G$13*計算基礎!$H$4/E105)*B$106</f>
        <v>39309.553846153845</v>
      </c>
      <c r="G105" s="74">
        <f t="shared" si="18"/>
        <v>77109.553846153838</v>
      </c>
      <c r="H105" s="65">
        <f t="shared" si="19"/>
        <v>77200</v>
      </c>
    </row>
    <row r="106" spans="1:8" ht="15" customHeight="1">
      <c r="A106" s="109">
        <v>2050</v>
      </c>
      <c r="B106" s="46">
        <v>6</v>
      </c>
      <c r="C106" s="109">
        <f>計算基礎!$J$2*B106</f>
        <v>37800</v>
      </c>
      <c r="D106" s="55" t="s">
        <v>21</v>
      </c>
      <c r="E106" s="82">
        <v>10</v>
      </c>
      <c r="F106" s="84">
        <f>(計算基礎!$G$13*計算基礎!$H$4/E106)*B$106</f>
        <v>51102.42</v>
      </c>
      <c r="G106" s="74">
        <f t="shared" si="18"/>
        <v>88902.42</v>
      </c>
      <c r="H106" s="65">
        <f t="shared" si="19"/>
        <v>89000</v>
      </c>
    </row>
    <row r="107" spans="1:8" ht="15" customHeight="1">
      <c r="A107" s="109"/>
      <c r="B107" s="46"/>
      <c r="C107" s="109"/>
      <c r="D107" s="55" t="s">
        <v>22</v>
      </c>
      <c r="E107" s="82">
        <v>8</v>
      </c>
      <c r="F107" s="84">
        <f>(計算基礎!$G$13*計算基礎!$H$4/E107)*B$106</f>
        <v>63878.024999999994</v>
      </c>
      <c r="G107" s="74">
        <f t="shared" si="18"/>
        <v>101678.02499999999</v>
      </c>
      <c r="H107" s="65">
        <f t="shared" si="19"/>
        <v>101700</v>
      </c>
    </row>
    <row r="108" spans="1:8" ht="15" customHeight="1">
      <c r="A108" s="109"/>
      <c r="B108" s="46"/>
      <c r="C108" s="109"/>
      <c r="D108" s="55" t="s">
        <v>23</v>
      </c>
      <c r="E108" s="82">
        <v>7</v>
      </c>
      <c r="F108" s="84">
        <f>(計算基礎!$G$13*計算基礎!$H$4/E108)*B$106</f>
        <v>73003.457142857136</v>
      </c>
      <c r="G108" s="75">
        <f t="shared" si="18"/>
        <v>110803.45714285714</v>
      </c>
      <c r="H108" s="65">
        <f t="shared" si="19"/>
        <v>110900</v>
      </c>
    </row>
    <row r="109" spans="1:8" ht="15" customHeight="1" thickBot="1">
      <c r="A109" s="110"/>
      <c r="B109" s="48"/>
      <c r="C109" s="110"/>
      <c r="D109" s="56" t="s">
        <v>24</v>
      </c>
      <c r="E109" s="87">
        <v>6</v>
      </c>
      <c r="F109" s="76">
        <f>(計算基礎!$G$13*計算基礎!$H$4/E109)*B$106</f>
        <v>85170.7</v>
      </c>
      <c r="G109" s="75">
        <f t="shared" si="18"/>
        <v>122970.7</v>
      </c>
      <c r="H109" s="67">
        <f t="shared" si="19"/>
        <v>123000</v>
      </c>
    </row>
    <row r="110" spans="1:8" ht="15" customHeight="1" thickTop="1">
      <c r="A110" s="109"/>
      <c r="B110" s="46"/>
      <c r="C110" s="109"/>
      <c r="D110" s="55" t="s">
        <v>19</v>
      </c>
      <c r="E110" s="82">
        <v>19</v>
      </c>
      <c r="F110" s="103">
        <f>(計算基礎!$G$13*計算基礎!$H$4/E110)*B$112</f>
        <v>26896.010526315789</v>
      </c>
      <c r="G110" s="74">
        <f t="shared" ref="G110:G115" si="20">F110+$C$112</f>
        <v>64696.010526315789</v>
      </c>
      <c r="H110" s="65">
        <f>H$104+100</f>
        <v>64800</v>
      </c>
    </row>
    <row r="111" spans="1:8" ht="15" customHeight="1">
      <c r="A111" s="109"/>
      <c r="B111" s="46"/>
      <c r="C111" s="109"/>
      <c r="D111" s="55" t="s">
        <v>20</v>
      </c>
      <c r="E111" s="82">
        <v>13</v>
      </c>
      <c r="F111" s="84">
        <f>(計算基礎!$G$13*計算基礎!$H$4/E111)*B$112</f>
        <v>39309.553846153845</v>
      </c>
      <c r="G111" s="74">
        <f t="shared" si="20"/>
        <v>77109.553846153838</v>
      </c>
      <c r="H111" s="65">
        <f>H$105+100</f>
        <v>77300</v>
      </c>
    </row>
    <row r="112" spans="1:8" ht="15" customHeight="1">
      <c r="A112" s="109">
        <v>2100</v>
      </c>
      <c r="B112" s="46">
        <v>6</v>
      </c>
      <c r="C112" s="109">
        <f>計算基礎!$J$2*B112</f>
        <v>37800</v>
      </c>
      <c r="D112" s="55" t="s">
        <v>21</v>
      </c>
      <c r="E112" s="82">
        <v>10</v>
      </c>
      <c r="F112" s="84">
        <f>(計算基礎!$G$13*計算基礎!$H$4/E112)*B$112</f>
        <v>51102.42</v>
      </c>
      <c r="G112" s="74">
        <f t="shared" si="20"/>
        <v>88902.42</v>
      </c>
      <c r="H112" s="65">
        <f>H$106+100</f>
        <v>89100</v>
      </c>
    </row>
    <row r="113" spans="1:8" ht="15" customHeight="1">
      <c r="A113" s="109"/>
      <c r="B113" s="46"/>
      <c r="C113" s="109"/>
      <c r="D113" s="55" t="s">
        <v>22</v>
      </c>
      <c r="E113" s="82">
        <v>8</v>
      </c>
      <c r="F113" s="84">
        <f>(計算基礎!$G$13*計算基礎!$H$4/E113)*B$112</f>
        <v>63878.024999999994</v>
      </c>
      <c r="G113" s="74">
        <f t="shared" si="20"/>
        <v>101678.02499999999</v>
      </c>
      <c r="H113" s="65">
        <f>H$107+100</f>
        <v>101800</v>
      </c>
    </row>
    <row r="114" spans="1:8" ht="15" customHeight="1">
      <c r="A114" s="109"/>
      <c r="B114" s="46"/>
      <c r="C114" s="109"/>
      <c r="D114" s="55" t="s">
        <v>23</v>
      </c>
      <c r="E114" s="82">
        <v>7</v>
      </c>
      <c r="F114" s="84">
        <f>(計算基礎!$G$13*計算基礎!$H$4/E114)*B$112</f>
        <v>73003.457142857136</v>
      </c>
      <c r="G114" s="75">
        <f t="shared" si="20"/>
        <v>110803.45714285714</v>
      </c>
      <c r="H114" s="65">
        <f>H$108+100</f>
        <v>111000</v>
      </c>
    </row>
    <row r="115" spans="1:8" ht="15" customHeight="1" thickBot="1">
      <c r="A115" s="110"/>
      <c r="B115" s="48"/>
      <c r="C115" s="110"/>
      <c r="D115" s="56" t="s">
        <v>24</v>
      </c>
      <c r="E115" s="87">
        <v>6</v>
      </c>
      <c r="F115" s="76">
        <f>(計算基礎!$G$13*計算基礎!$H$4/E115)*B$112</f>
        <v>85170.7</v>
      </c>
      <c r="G115" s="75">
        <f t="shared" si="20"/>
        <v>122970.7</v>
      </c>
      <c r="H115" s="67">
        <f>H$109+100</f>
        <v>123100</v>
      </c>
    </row>
    <row r="116" spans="1:8" ht="15" customHeight="1" thickTop="1">
      <c r="A116" s="109"/>
      <c r="B116" s="46"/>
      <c r="C116" s="109"/>
      <c r="D116" s="55" t="s">
        <v>19</v>
      </c>
      <c r="E116" s="82">
        <v>19</v>
      </c>
      <c r="F116" s="103">
        <f>(計算基礎!$G$13*計算基礎!$H$4/E116)*B$118</f>
        <v>26896.010526315789</v>
      </c>
      <c r="G116" s="74">
        <f t="shared" ref="G116:G121" si="21">F116+$C$118</f>
        <v>64696.010526315789</v>
      </c>
      <c r="H116" s="65">
        <f>H$104+200</f>
        <v>64900</v>
      </c>
    </row>
    <row r="117" spans="1:8" ht="15" customHeight="1">
      <c r="A117" s="109"/>
      <c r="B117" s="46"/>
      <c r="C117" s="109"/>
      <c r="D117" s="55" t="s">
        <v>20</v>
      </c>
      <c r="E117" s="82">
        <v>13</v>
      </c>
      <c r="F117" s="84">
        <f>(計算基礎!$G$13*計算基礎!$H$4/E117)*B$118</f>
        <v>39309.553846153845</v>
      </c>
      <c r="G117" s="74">
        <f t="shared" si="21"/>
        <v>77109.553846153838</v>
      </c>
      <c r="H117" s="65">
        <f>H$105+200</f>
        <v>77400</v>
      </c>
    </row>
    <row r="118" spans="1:8" ht="15" customHeight="1">
      <c r="A118" s="109">
        <v>2150</v>
      </c>
      <c r="B118" s="46">
        <v>6</v>
      </c>
      <c r="C118" s="109">
        <f>計算基礎!$J$2*B118</f>
        <v>37800</v>
      </c>
      <c r="D118" s="55" t="s">
        <v>21</v>
      </c>
      <c r="E118" s="82">
        <v>10</v>
      </c>
      <c r="F118" s="84">
        <f>(計算基礎!$G$13*計算基礎!$H$4/E118)*B$118</f>
        <v>51102.42</v>
      </c>
      <c r="G118" s="74">
        <f t="shared" si="21"/>
        <v>88902.42</v>
      </c>
      <c r="H118" s="65">
        <f>H$106+200</f>
        <v>89200</v>
      </c>
    </row>
    <row r="119" spans="1:8" ht="15" customHeight="1">
      <c r="A119" s="109"/>
      <c r="B119" s="46"/>
      <c r="C119" s="109"/>
      <c r="D119" s="55" t="s">
        <v>22</v>
      </c>
      <c r="E119" s="82">
        <v>8</v>
      </c>
      <c r="F119" s="84">
        <f>(計算基礎!$G$13*計算基礎!$H$4/E119)*B$118</f>
        <v>63878.024999999994</v>
      </c>
      <c r="G119" s="74">
        <f t="shared" si="21"/>
        <v>101678.02499999999</v>
      </c>
      <c r="H119" s="65">
        <f>H$107+200</f>
        <v>101900</v>
      </c>
    </row>
    <row r="120" spans="1:8" ht="15" customHeight="1">
      <c r="A120" s="109"/>
      <c r="B120" s="46"/>
      <c r="C120" s="109"/>
      <c r="D120" s="55" t="s">
        <v>23</v>
      </c>
      <c r="E120" s="82">
        <v>7</v>
      </c>
      <c r="F120" s="84">
        <f>(計算基礎!$G$13*計算基礎!$H$4/E120)*B$118</f>
        <v>73003.457142857136</v>
      </c>
      <c r="G120" s="75">
        <f t="shared" si="21"/>
        <v>110803.45714285714</v>
      </c>
      <c r="H120" s="65">
        <f>H$108+200</f>
        <v>111100</v>
      </c>
    </row>
    <row r="121" spans="1:8" ht="15" customHeight="1" thickBot="1">
      <c r="A121" s="110"/>
      <c r="B121" s="48"/>
      <c r="C121" s="110"/>
      <c r="D121" s="56" t="s">
        <v>24</v>
      </c>
      <c r="E121" s="87">
        <v>6</v>
      </c>
      <c r="F121" s="106">
        <f>(計算基礎!$G$13*計算基礎!$H$4/E121)*B$118</f>
        <v>85170.7</v>
      </c>
      <c r="G121" s="126">
        <f t="shared" si="21"/>
        <v>122970.7</v>
      </c>
      <c r="H121" s="67">
        <f>H$109+200</f>
        <v>123200</v>
      </c>
    </row>
    <row r="122" spans="1:8" ht="15" customHeight="1" thickTop="1">
      <c r="A122" s="109"/>
      <c r="B122" s="46"/>
      <c r="C122" s="109"/>
      <c r="D122" s="53" t="s">
        <v>19</v>
      </c>
      <c r="E122" s="81">
        <v>19</v>
      </c>
      <c r="F122" s="103">
        <f>(計算基礎!$G$13*計算基礎!$H$4/E122)*B$124</f>
        <v>26896.010526315789</v>
      </c>
      <c r="G122" s="122">
        <f t="shared" ref="G122:G127" si="22">F122+$C$124</f>
        <v>64696.010526315789</v>
      </c>
      <c r="H122" s="73">
        <f>H$104+300</f>
        <v>65000</v>
      </c>
    </row>
    <row r="123" spans="1:8" ht="15" customHeight="1">
      <c r="A123" s="109"/>
      <c r="B123" s="46"/>
      <c r="C123" s="109"/>
      <c r="D123" s="55" t="s">
        <v>20</v>
      </c>
      <c r="E123" s="82">
        <v>13</v>
      </c>
      <c r="F123" s="84">
        <f>(計算基礎!$G$13*計算基礎!$H$4/E123)*B$124</f>
        <v>39309.553846153845</v>
      </c>
      <c r="G123" s="74">
        <f t="shared" si="22"/>
        <v>77109.553846153838</v>
      </c>
      <c r="H123" s="65">
        <f>H$105+300</f>
        <v>77500</v>
      </c>
    </row>
    <row r="124" spans="1:8" ht="15" customHeight="1">
      <c r="A124" s="109">
        <v>2200</v>
      </c>
      <c r="B124" s="46">
        <v>6</v>
      </c>
      <c r="C124" s="109">
        <f>計算基礎!$J$2*B124</f>
        <v>37800</v>
      </c>
      <c r="D124" s="55" t="s">
        <v>21</v>
      </c>
      <c r="E124" s="82">
        <v>10</v>
      </c>
      <c r="F124" s="84">
        <f>(計算基礎!$G$13*計算基礎!$H$4/E124)*B$124</f>
        <v>51102.42</v>
      </c>
      <c r="G124" s="74">
        <f t="shared" si="22"/>
        <v>88902.42</v>
      </c>
      <c r="H124" s="65">
        <f>H$106+300</f>
        <v>89300</v>
      </c>
    </row>
    <row r="125" spans="1:8" ht="15" customHeight="1">
      <c r="A125" s="109"/>
      <c r="B125" s="46"/>
      <c r="C125" s="109"/>
      <c r="D125" s="55" t="s">
        <v>22</v>
      </c>
      <c r="E125" s="82">
        <v>8</v>
      </c>
      <c r="F125" s="84">
        <f>(計算基礎!$G$13*計算基礎!$H$4/E125)*B$124</f>
        <v>63878.024999999994</v>
      </c>
      <c r="G125" s="74">
        <f t="shared" si="22"/>
        <v>101678.02499999999</v>
      </c>
      <c r="H125" s="65">
        <f>H$107+300</f>
        <v>102000</v>
      </c>
    </row>
    <row r="126" spans="1:8" ht="15" customHeight="1">
      <c r="A126" s="109"/>
      <c r="B126" s="46"/>
      <c r="C126" s="109"/>
      <c r="D126" s="55" t="s">
        <v>23</v>
      </c>
      <c r="E126" s="82">
        <v>7</v>
      </c>
      <c r="F126" s="84">
        <f>(計算基礎!$G$13*計算基礎!$H$4/E126)*B$124</f>
        <v>73003.457142857136</v>
      </c>
      <c r="G126" s="75">
        <f t="shared" si="22"/>
        <v>110803.45714285714</v>
      </c>
      <c r="H126" s="65">
        <f>H$108+300</f>
        <v>111200</v>
      </c>
    </row>
    <row r="127" spans="1:8" ht="15" customHeight="1" thickBot="1">
      <c r="A127" s="110"/>
      <c r="B127" s="48"/>
      <c r="C127" s="110"/>
      <c r="D127" s="56" t="s">
        <v>24</v>
      </c>
      <c r="E127" s="87">
        <v>6</v>
      </c>
      <c r="F127" s="106">
        <f>(計算基礎!$G$13*計算基礎!$H$4/E127)*B$124</f>
        <v>85170.7</v>
      </c>
      <c r="G127" s="126">
        <f t="shared" si="22"/>
        <v>122970.7</v>
      </c>
      <c r="H127" s="67">
        <f>H$109+300</f>
        <v>123300</v>
      </c>
    </row>
    <row r="128" spans="1:8" ht="15" customHeight="1" thickTop="1">
      <c r="A128" s="109"/>
      <c r="B128" s="46"/>
      <c r="C128" s="109"/>
      <c r="D128" s="53" t="s">
        <v>19</v>
      </c>
      <c r="E128" s="103">
        <v>18</v>
      </c>
      <c r="F128" s="103">
        <f>(計算基礎!$G$13*計算基礎!$H$4/E128)*B$130</f>
        <v>28390.23333333333</v>
      </c>
      <c r="G128" s="122">
        <f t="shared" ref="G128:G133" si="23">F128+$C$130</f>
        <v>66190.233333333337</v>
      </c>
      <c r="H128" s="73">
        <f>ROUNDUP(G128,-2)</f>
        <v>66200</v>
      </c>
    </row>
    <row r="129" spans="1:8" ht="15" customHeight="1">
      <c r="A129" s="109"/>
      <c r="B129" s="46"/>
      <c r="C129" s="109"/>
      <c r="D129" s="55" t="s">
        <v>20</v>
      </c>
      <c r="E129" s="82">
        <v>13</v>
      </c>
      <c r="F129" s="84">
        <f>(計算基礎!$G$13*計算基礎!$H$4/E129)*B$130</f>
        <v>39309.553846153845</v>
      </c>
      <c r="G129" s="74">
        <f t="shared" si="23"/>
        <v>77109.553846153838</v>
      </c>
      <c r="H129" s="65">
        <f>H$105+400</f>
        <v>77600</v>
      </c>
    </row>
    <row r="130" spans="1:8" ht="15" customHeight="1">
      <c r="A130" s="109">
        <v>2250</v>
      </c>
      <c r="B130" s="46">
        <v>6</v>
      </c>
      <c r="C130" s="109">
        <f>計算基礎!$J$2*B130</f>
        <v>37800</v>
      </c>
      <c r="D130" s="55" t="s">
        <v>21</v>
      </c>
      <c r="E130" s="82">
        <v>10</v>
      </c>
      <c r="F130" s="82">
        <f>(計算基礎!$G$13*計算基礎!$H$4/E130)*B$130</f>
        <v>51102.42</v>
      </c>
      <c r="G130" s="52">
        <f t="shared" si="23"/>
        <v>88902.42</v>
      </c>
      <c r="H130" s="40">
        <f>H$106+400</f>
        <v>89400</v>
      </c>
    </row>
    <row r="131" spans="1:8" ht="15" customHeight="1">
      <c r="A131" s="109"/>
      <c r="B131" s="46"/>
      <c r="C131" s="109"/>
      <c r="D131" s="55" t="s">
        <v>22</v>
      </c>
      <c r="E131" s="82">
        <v>8</v>
      </c>
      <c r="F131" s="82">
        <f>(計算基礎!$G$13*計算基礎!$H$4/E131)*B$130</f>
        <v>63878.024999999994</v>
      </c>
      <c r="G131" s="52">
        <f t="shared" si="23"/>
        <v>101678.02499999999</v>
      </c>
      <c r="H131" s="40">
        <f>H$107+400</f>
        <v>102100</v>
      </c>
    </row>
    <row r="132" spans="1:8" ht="15" customHeight="1">
      <c r="A132" s="109"/>
      <c r="B132" s="46"/>
      <c r="C132" s="109"/>
      <c r="D132" s="55" t="s">
        <v>23</v>
      </c>
      <c r="E132" s="82">
        <v>7</v>
      </c>
      <c r="F132" s="82">
        <f>(計算基礎!$G$13*計算基礎!$H$4/E132)*B$130</f>
        <v>73003.457142857136</v>
      </c>
      <c r="G132" s="47">
        <f t="shared" si="23"/>
        <v>110803.45714285714</v>
      </c>
      <c r="H132" s="40">
        <f>H$108+400</f>
        <v>111300</v>
      </c>
    </row>
    <row r="133" spans="1:8" ht="15" customHeight="1" thickBot="1">
      <c r="A133" s="110"/>
      <c r="B133" s="48"/>
      <c r="C133" s="110"/>
      <c r="D133" s="56" t="s">
        <v>24</v>
      </c>
      <c r="E133" s="87">
        <v>6</v>
      </c>
      <c r="F133" s="87">
        <f>(計算基礎!$G$13*計算基礎!$H$4/E133)*B$130</f>
        <v>85170.7</v>
      </c>
      <c r="G133" s="49">
        <f t="shared" si="23"/>
        <v>122970.7</v>
      </c>
      <c r="H133" s="41">
        <f>H$109+400</f>
        <v>123400</v>
      </c>
    </row>
    <row r="134" spans="1:8" ht="15" customHeight="1" thickTop="1">
      <c r="A134" s="109"/>
      <c r="B134" s="46"/>
      <c r="C134" s="109"/>
      <c r="D134" s="55" t="s">
        <v>19</v>
      </c>
      <c r="E134" s="84">
        <v>18</v>
      </c>
      <c r="F134" s="84">
        <f>(計算基礎!$G$13*計算基礎!$H$4/E134)*B$136</f>
        <v>28390.23333333333</v>
      </c>
      <c r="G134" s="74">
        <f t="shared" ref="G134:G139" si="24">F134+$C$136</f>
        <v>66190.233333333337</v>
      </c>
      <c r="H134" s="65">
        <f>H$128+100</f>
        <v>66300</v>
      </c>
    </row>
    <row r="135" spans="1:8" ht="15" customHeight="1">
      <c r="A135" s="109"/>
      <c r="B135" s="46"/>
      <c r="C135" s="109"/>
      <c r="D135" s="55" t="s">
        <v>20</v>
      </c>
      <c r="E135" s="84">
        <v>13</v>
      </c>
      <c r="F135" s="84">
        <f>(計算基礎!$G$13*計算基礎!$H$4/E135)*B$136</f>
        <v>39309.553846153845</v>
      </c>
      <c r="G135" s="74">
        <f t="shared" si="24"/>
        <v>77109.553846153838</v>
      </c>
      <c r="H135" s="65">
        <f>H$105+500</f>
        <v>77700</v>
      </c>
    </row>
    <row r="136" spans="1:8" ht="15" customHeight="1">
      <c r="A136" s="109">
        <v>2300</v>
      </c>
      <c r="B136" s="46">
        <v>6</v>
      </c>
      <c r="C136" s="109">
        <f>計算基礎!$J$2*B136</f>
        <v>37800</v>
      </c>
      <c r="D136" s="55" t="s">
        <v>21</v>
      </c>
      <c r="E136" s="84">
        <v>10</v>
      </c>
      <c r="F136" s="84">
        <f>(計算基礎!$G$13*計算基礎!$H$4/E136)*B$136</f>
        <v>51102.42</v>
      </c>
      <c r="G136" s="74">
        <f t="shared" si="24"/>
        <v>88902.42</v>
      </c>
      <c r="H136" s="65">
        <f>H$106+500</f>
        <v>89500</v>
      </c>
    </row>
    <row r="137" spans="1:8" ht="15" customHeight="1">
      <c r="A137" s="109"/>
      <c r="B137" s="46"/>
      <c r="C137" s="109"/>
      <c r="D137" s="55" t="s">
        <v>22</v>
      </c>
      <c r="E137" s="84">
        <v>8</v>
      </c>
      <c r="F137" s="84">
        <f>(計算基礎!$G$13*計算基礎!$H$4/E137)*B$136</f>
        <v>63878.024999999994</v>
      </c>
      <c r="G137" s="74">
        <f t="shared" si="24"/>
        <v>101678.02499999999</v>
      </c>
      <c r="H137" s="65">
        <f>H$107+500</f>
        <v>102200</v>
      </c>
    </row>
    <row r="138" spans="1:8" ht="15" customHeight="1">
      <c r="A138" s="109"/>
      <c r="B138" s="46"/>
      <c r="C138" s="109"/>
      <c r="D138" s="55" t="s">
        <v>23</v>
      </c>
      <c r="E138" s="84">
        <v>7</v>
      </c>
      <c r="F138" s="84">
        <f>(計算基礎!$G$13*計算基礎!$H$4/E138)*B$136</f>
        <v>73003.457142857136</v>
      </c>
      <c r="G138" s="75">
        <f t="shared" si="24"/>
        <v>110803.45714285714</v>
      </c>
      <c r="H138" s="65">
        <f>H$108+500</f>
        <v>111400</v>
      </c>
    </row>
    <row r="139" spans="1:8" ht="15" customHeight="1" thickBot="1">
      <c r="A139" s="110"/>
      <c r="B139" s="48"/>
      <c r="C139" s="110"/>
      <c r="D139" s="56" t="s">
        <v>24</v>
      </c>
      <c r="E139" s="106">
        <v>6</v>
      </c>
      <c r="F139" s="76">
        <f>(計算基礎!$G$13*計算基礎!$H$4/E139)*B$136</f>
        <v>85170.7</v>
      </c>
      <c r="G139" s="75">
        <f t="shared" si="24"/>
        <v>122970.7</v>
      </c>
      <c r="H139" s="67">
        <f>H$109+500</f>
        <v>123500</v>
      </c>
    </row>
    <row r="140" spans="1:8" ht="15" customHeight="1" thickTop="1">
      <c r="A140" s="109"/>
      <c r="B140" s="46"/>
      <c r="C140" s="109"/>
      <c r="D140" s="55" t="s">
        <v>19</v>
      </c>
      <c r="E140" s="84">
        <v>18</v>
      </c>
      <c r="F140" s="103">
        <f>(計算基礎!$G$13*計算基礎!$H$4/E140)*B$142</f>
        <v>28390.23333333333</v>
      </c>
      <c r="G140" s="74">
        <f t="shared" ref="G140:G145" si="25">F140+$C$142</f>
        <v>66190.233333333337</v>
      </c>
      <c r="H140" s="65">
        <f>H$128+200</f>
        <v>66400</v>
      </c>
    </row>
    <row r="141" spans="1:8" ht="15" customHeight="1">
      <c r="A141" s="109"/>
      <c r="B141" s="46"/>
      <c r="C141" s="109"/>
      <c r="D141" s="55" t="s">
        <v>20</v>
      </c>
      <c r="E141" s="84">
        <v>13</v>
      </c>
      <c r="F141" s="84">
        <f>(計算基礎!$G$13*計算基礎!$H$4/E141)*B$142</f>
        <v>39309.553846153845</v>
      </c>
      <c r="G141" s="74">
        <f t="shared" si="25"/>
        <v>77109.553846153838</v>
      </c>
      <c r="H141" s="65">
        <f>H$105+600</f>
        <v>77800</v>
      </c>
    </row>
    <row r="142" spans="1:8" ht="15" customHeight="1">
      <c r="A142" s="109">
        <v>2350</v>
      </c>
      <c r="B142" s="46">
        <v>6</v>
      </c>
      <c r="C142" s="109">
        <f>計算基礎!$J$2*B142</f>
        <v>37800</v>
      </c>
      <c r="D142" s="55" t="s">
        <v>21</v>
      </c>
      <c r="E142" s="84">
        <v>10</v>
      </c>
      <c r="F142" s="84">
        <f>(計算基礎!$G$13*計算基礎!$H$4/E142)*B$142</f>
        <v>51102.42</v>
      </c>
      <c r="G142" s="74">
        <f t="shared" si="25"/>
        <v>88902.42</v>
      </c>
      <c r="H142" s="65">
        <f>H$106+600</f>
        <v>89600</v>
      </c>
    </row>
    <row r="143" spans="1:8" ht="15" customHeight="1">
      <c r="A143" s="109"/>
      <c r="B143" s="46"/>
      <c r="C143" s="109"/>
      <c r="D143" s="55" t="s">
        <v>22</v>
      </c>
      <c r="E143" s="84">
        <v>8</v>
      </c>
      <c r="F143" s="84">
        <f>(計算基礎!$G$13*計算基礎!$H$4/E143)*B$142</f>
        <v>63878.024999999994</v>
      </c>
      <c r="G143" s="74">
        <f t="shared" si="25"/>
        <v>101678.02499999999</v>
      </c>
      <c r="H143" s="65">
        <f>H$107+600</f>
        <v>102300</v>
      </c>
    </row>
    <row r="144" spans="1:8" ht="15" customHeight="1">
      <c r="A144" s="109"/>
      <c r="B144" s="46"/>
      <c r="C144" s="109"/>
      <c r="D144" s="55" t="s">
        <v>23</v>
      </c>
      <c r="E144" s="84">
        <v>7</v>
      </c>
      <c r="F144" s="84">
        <f>(計算基礎!$G$13*計算基礎!$H$4/E144)*B$142</f>
        <v>73003.457142857136</v>
      </c>
      <c r="G144" s="75">
        <f t="shared" si="25"/>
        <v>110803.45714285714</v>
      </c>
      <c r="H144" s="65">
        <f>H$108+600</f>
        <v>111500</v>
      </c>
    </row>
    <row r="145" spans="1:8" ht="15" customHeight="1" thickBot="1">
      <c r="A145" s="131"/>
      <c r="B145" s="123"/>
      <c r="C145" s="131"/>
      <c r="D145" s="121" t="s">
        <v>24</v>
      </c>
      <c r="E145" s="124">
        <v>6</v>
      </c>
      <c r="F145" s="124">
        <f>(計算基礎!$G$13*計算基礎!$H$4/E145)*B$142</f>
        <v>85170.7</v>
      </c>
      <c r="G145" s="125">
        <f t="shared" si="25"/>
        <v>122970.7</v>
      </c>
      <c r="H145" s="79">
        <f>H$109+600</f>
        <v>123600</v>
      </c>
    </row>
    <row r="146" spans="1:8" ht="15" customHeight="1" thickTop="1">
      <c r="A146" s="109"/>
      <c r="B146" s="46"/>
      <c r="C146" s="109"/>
      <c r="D146" s="53" t="s">
        <v>19</v>
      </c>
      <c r="E146" s="103">
        <v>20</v>
      </c>
      <c r="F146" s="103">
        <f>(計算基礎!$G$13*計算基礎!$H$4/E146)*B$148</f>
        <v>29809.744999999999</v>
      </c>
      <c r="G146" s="122">
        <f t="shared" ref="G146:G151" si="26">F146+$C$148</f>
        <v>73909.744999999995</v>
      </c>
      <c r="H146" s="73">
        <f t="shared" ref="H146:H151" si="27">ROUNDUP(G146,-2)</f>
        <v>74000</v>
      </c>
    </row>
    <row r="147" spans="1:8" ht="15" customHeight="1">
      <c r="A147" s="109"/>
      <c r="B147" s="46"/>
      <c r="C147" s="109"/>
      <c r="D147" s="55" t="s">
        <v>20</v>
      </c>
      <c r="E147" s="84">
        <v>14</v>
      </c>
      <c r="F147" s="84">
        <f>(計算基礎!$G$13*計算基礎!$H$4/E147)*B$148</f>
        <v>42585.35</v>
      </c>
      <c r="G147" s="74">
        <f t="shared" si="26"/>
        <v>86685.35</v>
      </c>
      <c r="H147" s="65">
        <f t="shared" si="27"/>
        <v>86700</v>
      </c>
    </row>
    <row r="148" spans="1:8" ht="15" customHeight="1">
      <c r="A148" s="109">
        <v>2400</v>
      </c>
      <c r="B148" s="46">
        <v>7</v>
      </c>
      <c r="C148" s="109">
        <f>計算基礎!$J$2*B148</f>
        <v>44100</v>
      </c>
      <c r="D148" s="55" t="s">
        <v>21</v>
      </c>
      <c r="E148" s="84">
        <v>11</v>
      </c>
      <c r="F148" s="84">
        <f>(計算基礎!$G$13*計算基礎!$H$4/E148)*B$148</f>
        <v>54199.536363636362</v>
      </c>
      <c r="G148" s="74">
        <f t="shared" si="26"/>
        <v>98299.536363636362</v>
      </c>
      <c r="H148" s="65">
        <f t="shared" si="27"/>
        <v>98300</v>
      </c>
    </row>
    <row r="149" spans="1:8" ht="15" customHeight="1">
      <c r="A149" s="109"/>
      <c r="B149" s="46"/>
      <c r="C149" s="109"/>
      <c r="D149" s="55" t="s">
        <v>22</v>
      </c>
      <c r="E149" s="84">
        <v>9</v>
      </c>
      <c r="F149" s="84">
        <f>(計算基礎!$G$13*計算基礎!$H$4/E149)*B$148</f>
        <v>66243.877777777772</v>
      </c>
      <c r="G149" s="74">
        <f t="shared" si="26"/>
        <v>110343.87777777777</v>
      </c>
      <c r="H149" s="65">
        <f t="shared" si="27"/>
        <v>110400</v>
      </c>
    </row>
    <row r="150" spans="1:8" ht="15" customHeight="1">
      <c r="A150" s="109"/>
      <c r="B150" s="46"/>
      <c r="C150" s="109"/>
      <c r="D150" s="55" t="s">
        <v>23</v>
      </c>
      <c r="E150" s="84">
        <v>7</v>
      </c>
      <c r="F150" s="84">
        <f>(計算基礎!$G$13*計算基礎!$H$4/E150)*B$148</f>
        <v>85170.7</v>
      </c>
      <c r="G150" s="75">
        <f t="shared" si="26"/>
        <v>129270.7</v>
      </c>
      <c r="H150" s="65">
        <f t="shared" si="27"/>
        <v>129300</v>
      </c>
    </row>
    <row r="151" spans="1:8" ht="15" customHeight="1" thickBot="1">
      <c r="A151" s="45"/>
      <c r="B151" s="53"/>
      <c r="C151" s="45"/>
      <c r="D151" s="55" t="s">
        <v>24</v>
      </c>
      <c r="E151" s="84">
        <v>6</v>
      </c>
      <c r="F151" s="84">
        <f>(計算基礎!$G$13*計算基礎!$H$4/E151)*B$148</f>
        <v>99365.816666666666</v>
      </c>
      <c r="G151" s="75">
        <f t="shared" si="26"/>
        <v>143465.81666666665</v>
      </c>
      <c r="H151" s="80">
        <f t="shared" si="27"/>
        <v>143500</v>
      </c>
    </row>
    <row r="152" spans="1:8" ht="15" customHeight="1">
      <c r="A152" s="54"/>
      <c r="B152" s="54"/>
      <c r="C152" s="54"/>
      <c r="D152" s="54"/>
      <c r="E152" s="104"/>
      <c r="F152" s="104"/>
      <c r="G152" s="104"/>
      <c r="H152" s="128"/>
    </row>
    <row r="153" spans="1:8" ht="15" customHeight="1" thickBot="1">
      <c r="A153" s="54"/>
      <c r="B153" s="54"/>
      <c r="C153" s="54"/>
      <c r="D153" s="54"/>
      <c r="E153" s="104"/>
      <c r="F153" s="104"/>
      <c r="G153" s="104"/>
      <c r="H153" s="128"/>
    </row>
    <row r="154" spans="1:8" ht="15" customHeight="1" thickBot="1">
      <c r="A154" s="132" t="s">
        <v>1</v>
      </c>
      <c r="B154" s="133" t="s">
        <v>35</v>
      </c>
      <c r="C154" s="134" t="str">
        <f>"融着費(@" &amp; 計算基礎!$J$2&amp;")"</f>
        <v>融着費(@6300)</v>
      </c>
      <c r="D154" s="132" t="s">
        <v>0</v>
      </c>
      <c r="E154" s="133" t="s">
        <v>3</v>
      </c>
      <c r="F154" s="135" t="s">
        <v>2</v>
      </c>
      <c r="G154" s="136" t="s">
        <v>36</v>
      </c>
      <c r="H154" s="137" t="s">
        <v>49</v>
      </c>
    </row>
    <row r="155" spans="1:8" ht="15" customHeight="1" thickTop="1">
      <c r="A155" s="109"/>
      <c r="B155" s="46"/>
      <c r="C155" s="109"/>
      <c r="D155" s="53" t="s">
        <v>19</v>
      </c>
      <c r="E155" s="103">
        <v>20</v>
      </c>
      <c r="F155" s="103">
        <f>(計算基礎!$G$13*計算基礎!$H$4/E155)*B$157</f>
        <v>29809.744999999999</v>
      </c>
      <c r="G155" s="122">
        <f t="shared" ref="G155:G160" si="28">F155+$C$157</f>
        <v>73909.744999999995</v>
      </c>
      <c r="H155" s="73">
        <f>H$146+100</f>
        <v>74100</v>
      </c>
    </row>
    <row r="156" spans="1:8" ht="15" customHeight="1">
      <c r="A156" s="109"/>
      <c r="B156" s="46"/>
      <c r="C156" s="109"/>
      <c r="D156" s="55" t="s">
        <v>20</v>
      </c>
      <c r="E156" s="84">
        <v>14</v>
      </c>
      <c r="F156" s="84">
        <f>(計算基礎!$G$13*計算基礎!$H$4/E156)*B$157</f>
        <v>42585.35</v>
      </c>
      <c r="G156" s="74">
        <f t="shared" si="28"/>
        <v>86685.35</v>
      </c>
      <c r="H156" s="65">
        <f>H$147+100</f>
        <v>86800</v>
      </c>
    </row>
    <row r="157" spans="1:8" ht="15" customHeight="1">
      <c r="A157" s="109">
        <v>2450</v>
      </c>
      <c r="B157" s="46">
        <v>7</v>
      </c>
      <c r="C157" s="109">
        <f>計算基礎!$J$2*B157</f>
        <v>44100</v>
      </c>
      <c r="D157" s="55" t="s">
        <v>21</v>
      </c>
      <c r="E157" s="84">
        <v>11</v>
      </c>
      <c r="F157" s="84">
        <f>(計算基礎!$G$13*計算基礎!$H$4/E157)*B$157</f>
        <v>54199.536363636362</v>
      </c>
      <c r="G157" s="74">
        <f t="shared" si="28"/>
        <v>98299.536363636362</v>
      </c>
      <c r="H157" s="65">
        <f>H$148+100</f>
        <v>98400</v>
      </c>
    </row>
    <row r="158" spans="1:8" ht="15" customHeight="1">
      <c r="A158" s="109"/>
      <c r="B158" s="46"/>
      <c r="C158" s="109"/>
      <c r="D158" s="55" t="s">
        <v>22</v>
      </c>
      <c r="E158" s="84">
        <v>9</v>
      </c>
      <c r="F158" s="84">
        <f>(計算基礎!$G$13*計算基礎!$H$4/E158)*B$157</f>
        <v>66243.877777777772</v>
      </c>
      <c r="G158" s="74">
        <f t="shared" si="28"/>
        <v>110343.87777777777</v>
      </c>
      <c r="H158" s="65">
        <f>H$149+100</f>
        <v>110500</v>
      </c>
    </row>
    <row r="159" spans="1:8" ht="15" customHeight="1">
      <c r="A159" s="109"/>
      <c r="B159" s="46"/>
      <c r="C159" s="109"/>
      <c r="D159" s="55" t="s">
        <v>23</v>
      </c>
      <c r="E159" s="84">
        <v>7</v>
      </c>
      <c r="F159" s="84">
        <f>(計算基礎!$G$13*計算基礎!$H$4/E159)*B$157</f>
        <v>85170.7</v>
      </c>
      <c r="G159" s="75">
        <f t="shared" si="28"/>
        <v>129270.7</v>
      </c>
      <c r="H159" s="65">
        <f>H$150+100</f>
        <v>129400</v>
      </c>
    </row>
    <row r="160" spans="1:8" ht="15" customHeight="1" thickBot="1">
      <c r="A160" s="110"/>
      <c r="B160" s="48"/>
      <c r="C160" s="110"/>
      <c r="D160" s="56" t="s">
        <v>24</v>
      </c>
      <c r="E160" s="106">
        <v>6</v>
      </c>
      <c r="F160" s="106">
        <f>(計算基礎!$G$13*計算基礎!$H$4/E160)*B$157</f>
        <v>99365.816666666666</v>
      </c>
      <c r="G160" s="126">
        <f t="shared" si="28"/>
        <v>143465.81666666665</v>
      </c>
      <c r="H160" s="67">
        <f>H$151+100</f>
        <v>143600</v>
      </c>
    </row>
    <row r="161" spans="1:8" ht="15" customHeight="1" thickTop="1">
      <c r="A161" s="109"/>
      <c r="B161" s="46"/>
      <c r="C161" s="109"/>
      <c r="D161" s="53" t="s">
        <v>19</v>
      </c>
      <c r="E161" s="103">
        <v>19</v>
      </c>
      <c r="F161" s="103">
        <f>(計算基礎!$G$13*計算基礎!$H$4/E161)*B$163</f>
        <v>31378.678947368422</v>
      </c>
      <c r="G161" s="122">
        <f t="shared" ref="G161:G166" si="29">F161+$C$163</f>
        <v>75478.678947368418</v>
      </c>
      <c r="H161" s="73">
        <f>ROUNDUP(G161,-2)</f>
        <v>75500</v>
      </c>
    </row>
    <row r="162" spans="1:8" ht="15" customHeight="1">
      <c r="A162" s="109"/>
      <c r="B162" s="46"/>
      <c r="C162" s="109"/>
      <c r="D162" s="55" t="s">
        <v>20</v>
      </c>
      <c r="E162" s="84">
        <v>14</v>
      </c>
      <c r="F162" s="84">
        <f>(計算基礎!$G$13*計算基礎!$H$4/E162)*B$163</f>
        <v>42585.35</v>
      </c>
      <c r="G162" s="74">
        <f t="shared" si="29"/>
        <v>86685.35</v>
      </c>
      <c r="H162" s="65">
        <f>H$147+200</f>
        <v>86900</v>
      </c>
    </row>
    <row r="163" spans="1:8" ht="15" customHeight="1">
      <c r="A163" s="109">
        <v>2500</v>
      </c>
      <c r="B163" s="46">
        <v>7</v>
      </c>
      <c r="C163" s="109">
        <f>計算基礎!$J$2*B163</f>
        <v>44100</v>
      </c>
      <c r="D163" s="55" t="s">
        <v>21</v>
      </c>
      <c r="E163" s="84">
        <v>11</v>
      </c>
      <c r="F163" s="84">
        <f>(計算基礎!$G$13*計算基礎!$H$4/E163)*B$163</f>
        <v>54199.536363636362</v>
      </c>
      <c r="G163" s="74">
        <f t="shared" si="29"/>
        <v>98299.536363636362</v>
      </c>
      <c r="H163" s="65">
        <f>H$148+200</f>
        <v>98500</v>
      </c>
    </row>
    <row r="164" spans="1:8" ht="15" customHeight="1">
      <c r="A164" s="109"/>
      <c r="B164" s="46"/>
      <c r="C164" s="109"/>
      <c r="D164" s="55" t="s">
        <v>22</v>
      </c>
      <c r="E164" s="84">
        <v>9</v>
      </c>
      <c r="F164" s="84">
        <f>(計算基礎!$G$13*計算基礎!$H$4/E164)*B$163</f>
        <v>66243.877777777772</v>
      </c>
      <c r="G164" s="74">
        <f t="shared" si="29"/>
        <v>110343.87777777777</v>
      </c>
      <c r="H164" s="65">
        <f>H$149+200</f>
        <v>110600</v>
      </c>
    </row>
    <row r="165" spans="1:8" ht="15" customHeight="1">
      <c r="A165" s="109"/>
      <c r="B165" s="46"/>
      <c r="C165" s="109"/>
      <c r="D165" s="55" t="s">
        <v>23</v>
      </c>
      <c r="E165" s="84">
        <v>7</v>
      </c>
      <c r="F165" s="84">
        <f>(計算基礎!$G$13*計算基礎!$H$4/E165)*B$163</f>
        <v>85170.7</v>
      </c>
      <c r="G165" s="75">
        <f t="shared" si="29"/>
        <v>129270.7</v>
      </c>
      <c r="H165" s="65">
        <f>H$150+200</f>
        <v>129500</v>
      </c>
    </row>
    <row r="166" spans="1:8" ht="15" customHeight="1" thickBot="1">
      <c r="A166" s="110"/>
      <c r="B166" s="48"/>
      <c r="C166" s="110"/>
      <c r="D166" s="56" t="s">
        <v>24</v>
      </c>
      <c r="E166" s="106">
        <v>6</v>
      </c>
      <c r="F166" s="106">
        <f>(計算基礎!$G$13*計算基礎!$H$4/E166)*B$163</f>
        <v>99365.816666666666</v>
      </c>
      <c r="G166" s="126">
        <f t="shared" si="29"/>
        <v>143465.81666666665</v>
      </c>
      <c r="H166" s="67">
        <f>H$151+200</f>
        <v>143700</v>
      </c>
    </row>
    <row r="167" spans="1:8" ht="15" customHeight="1" thickTop="1">
      <c r="A167" s="109"/>
      <c r="B167" s="46"/>
      <c r="C167" s="109"/>
      <c r="D167" s="53" t="s">
        <v>19</v>
      </c>
      <c r="E167" s="103">
        <v>19</v>
      </c>
      <c r="F167" s="103">
        <f>(計算基礎!$G$13*計算基礎!$H$4/E167)*B$169</f>
        <v>31378.678947368422</v>
      </c>
      <c r="G167" s="122">
        <f t="shared" ref="G167:G172" si="30">F167+$C$169</f>
        <v>75478.678947368418</v>
      </c>
      <c r="H167" s="73">
        <f>H$161+100</f>
        <v>75600</v>
      </c>
    </row>
    <row r="168" spans="1:8" ht="15" customHeight="1">
      <c r="A168" s="109"/>
      <c r="B168" s="46"/>
      <c r="C168" s="109"/>
      <c r="D168" s="55" t="s">
        <v>20</v>
      </c>
      <c r="E168" s="84">
        <v>14</v>
      </c>
      <c r="F168" s="84">
        <f>(計算基礎!$G$13*計算基礎!$H$4/E168)*B$169</f>
        <v>42585.35</v>
      </c>
      <c r="G168" s="74">
        <f t="shared" si="30"/>
        <v>86685.35</v>
      </c>
      <c r="H168" s="65">
        <f>H$147+300</f>
        <v>87000</v>
      </c>
    </row>
    <row r="169" spans="1:8" ht="15" customHeight="1">
      <c r="A169" s="109">
        <v>2550</v>
      </c>
      <c r="B169" s="46">
        <v>7</v>
      </c>
      <c r="C169" s="109">
        <f>計算基礎!$J$2*B169</f>
        <v>44100</v>
      </c>
      <c r="D169" s="55" t="s">
        <v>21</v>
      </c>
      <c r="E169" s="84">
        <v>11</v>
      </c>
      <c r="F169" s="84">
        <f>(計算基礎!$G$13*計算基礎!$H$4/E169)*B$169</f>
        <v>54199.536363636362</v>
      </c>
      <c r="G169" s="74">
        <f t="shared" si="30"/>
        <v>98299.536363636362</v>
      </c>
      <c r="H169" s="65">
        <f>H$148+300</f>
        <v>98600</v>
      </c>
    </row>
    <row r="170" spans="1:8" ht="15" customHeight="1">
      <c r="A170" s="109"/>
      <c r="B170" s="46"/>
      <c r="C170" s="109"/>
      <c r="D170" s="55" t="s">
        <v>22</v>
      </c>
      <c r="E170" s="84">
        <v>9</v>
      </c>
      <c r="F170" s="84">
        <f>(計算基礎!$G$13*計算基礎!$H$4/E170)*B$169</f>
        <v>66243.877777777772</v>
      </c>
      <c r="G170" s="74">
        <f t="shared" si="30"/>
        <v>110343.87777777777</v>
      </c>
      <c r="H170" s="65">
        <f>H$149+300</f>
        <v>110700</v>
      </c>
    </row>
    <row r="171" spans="1:8" ht="15" customHeight="1">
      <c r="A171" s="109"/>
      <c r="B171" s="46"/>
      <c r="C171" s="109"/>
      <c r="D171" s="55" t="s">
        <v>23</v>
      </c>
      <c r="E171" s="84">
        <v>7</v>
      </c>
      <c r="F171" s="84">
        <f>(計算基礎!$G$13*計算基礎!$H$4/E171)*B$169</f>
        <v>85170.7</v>
      </c>
      <c r="G171" s="75">
        <f t="shared" si="30"/>
        <v>129270.7</v>
      </c>
      <c r="H171" s="65">
        <f>H$150+300</f>
        <v>129600</v>
      </c>
    </row>
    <row r="172" spans="1:8" ht="15" customHeight="1" thickBot="1">
      <c r="A172" s="110"/>
      <c r="B172" s="48"/>
      <c r="C172" s="110"/>
      <c r="D172" s="56" t="s">
        <v>24</v>
      </c>
      <c r="E172" s="106">
        <v>6</v>
      </c>
      <c r="F172" s="106">
        <f>(計算基礎!$G$13*計算基礎!$H$4/E172)*B$169</f>
        <v>99365.816666666666</v>
      </c>
      <c r="G172" s="126">
        <f t="shared" si="30"/>
        <v>143465.81666666665</v>
      </c>
      <c r="H172" s="67">
        <f>H$151+300</f>
        <v>143800</v>
      </c>
    </row>
    <row r="173" spans="1:8" ht="15" customHeight="1" thickTop="1">
      <c r="A173" s="109"/>
      <c r="B173" s="46"/>
      <c r="C173" s="109"/>
      <c r="D173" s="53" t="s">
        <v>19</v>
      </c>
      <c r="E173" s="103">
        <v>19</v>
      </c>
      <c r="F173" s="103">
        <f>(計算基礎!$G$13*計算基礎!$H$4/E173)*B$175</f>
        <v>31378.678947368422</v>
      </c>
      <c r="G173" s="122">
        <f t="shared" ref="G173:G178" si="31">F173+$C$175</f>
        <v>75478.678947368418</v>
      </c>
      <c r="H173" s="73">
        <f>H$161+200</f>
        <v>75700</v>
      </c>
    </row>
    <row r="174" spans="1:8" ht="15" customHeight="1">
      <c r="A174" s="109"/>
      <c r="B174" s="46"/>
      <c r="C174" s="109"/>
      <c r="D174" s="55" t="s">
        <v>20</v>
      </c>
      <c r="E174" s="82">
        <v>14</v>
      </c>
      <c r="F174" s="82">
        <f>(計算基礎!$G$13*計算基礎!$H$4/E174)*B$175</f>
        <v>42585.35</v>
      </c>
      <c r="G174" s="52">
        <f t="shared" si="31"/>
        <v>86685.35</v>
      </c>
      <c r="H174" s="40">
        <f>H$147+400</f>
        <v>87100</v>
      </c>
    </row>
    <row r="175" spans="1:8" ht="15" customHeight="1">
      <c r="A175" s="109">
        <v>2600</v>
      </c>
      <c r="B175" s="46">
        <v>7</v>
      </c>
      <c r="C175" s="109">
        <f>計算基礎!$J$2*B175</f>
        <v>44100</v>
      </c>
      <c r="D175" s="55" t="s">
        <v>21</v>
      </c>
      <c r="E175" s="82">
        <v>11</v>
      </c>
      <c r="F175" s="82">
        <f>(計算基礎!$G$13*計算基礎!$H$4/E175)*B$175</f>
        <v>54199.536363636362</v>
      </c>
      <c r="G175" s="52">
        <f t="shared" si="31"/>
        <v>98299.536363636362</v>
      </c>
      <c r="H175" s="40">
        <f>H$148+400</f>
        <v>98700</v>
      </c>
    </row>
    <row r="176" spans="1:8" ht="15" customHeight="1">
      <c r="A176" s="109"/>
      <c r="B176" s="46"/>
      <c r="C176" s="109"/>
      <c r="D176" s="55" t="s">
        <v>22</v>
      </c>
      <c r="E176" s="82">
        <v>9</v>
      </c>
      <c r="F176" s="82">
        <f>(計算基礎!$G$13*計算基礎!$H$4/E176)*B$175</f>
        <v>66243.877777777772</v>
      </c>
      <c r="G176" s="52">
        <f t="shared" si="31"/>
        <v>110343.87777777777</v>
      </c>
      <c r="H176" s="40">
        <f>H$149+400</f>
        <v>110800</v>
      </c>
    </row>
    <row r="177" spans="1:8" ht="15" customHeight="1">
      <c r="A177" s="109"/>
      <c r="B177" s="46"/>
      <c r="C177" s="109"/>
      <c r="D177" s="55" t="s">
        <v>23</v>
      </c>
      <c r="E177" s="82">
        <v>7</v>
      </c>
      <c r="F177" s="82">
        <f>(計算基礎!$G$13*計算基礎!$H$4/E177)*B$175</f>
        <v>85170.7</v>
      </c>
      <c r="G177" s="47">
        <f t="shared" si="31"/>
        <v>129270.7</v>
      </c>
      <c r="H177" s="40">
        <f>H$150+400</f>
        <v>129700</v>
      </c>
    </row>
    <row r="178" spans="1:8" ht="15" customHeight="1" thickBot="1">
      <c r="A178" s="110"/>
      <c r="B178" s="48"/>
      <c r="C178" s="110"/>
      <c r="D178" s="56" t="s">
        <v>24</v>
      </c>
      <c r="E178" s="87">
        <v>6</v>
      </c>
      <c r="F178" s="87">
        <f>(計算基礎!$G$13*計算基礎!$H$4/E178)*B$175</f>
        <v>99365.816666666666</v>
      </c>
      <c r="G178" s="49">
        <f t="shared" si="31"/>
        <v>143465.81666666665</v>
      </c>
      <c r="H178" s="41">
        <f>H$151+400</f>
        <v>143900</v>
      </c>
    </row>
    <row r="179" spans="1:8" ht="15" customHeight="1" thickTop="1">
      <c r="A179" s="109"/>
      <c r="B179" s="46"/>
      <c r="C179" s="109"/>
      <c r="D179" s="53" t="s">
        <v>19</v>
      </c>
      <c r="E179" s="103">
        <v>19</v>
      </c>
      <c r="F179" s="103">
        <f>(計算基礎!$G$13*計算基礎!$H$4/E179)*B$181</f>
        <v>31378.678947368422</v>
      </c>
      <c r="G179" s="122">
        <f t="shared" ref="G179:G184" si="32">F179+$C$181</f>
        <v>75478.678947368418</v>
      </c>
      <c r="H179" s="73">
        <f>H$161+300</f>
        <v>75800</v>
      </c>
    </row>
    <row r="180" spans="1:8" ht="15" customHeight="1">
      <c r="A180" s="109"/>
      <c r="B180" s="46"/>
      <c r="C180" s="109"/>
      <c r="D180" s="55" t="s">
        <v>20</v>
      </c>
      <c r="E180" s="84">
        <v>14</v>
      </c>
      <c r="F180" s="84">
        <f>(計算基礎!$G$13*計算基礎!$H$4/E180)*B$181</f>
        <v>42585.35</v>
      </c>
      <c r="G180" s="74">
        <f t="shared" si="32"/>
        <v>86685.35</v>
      </c>
      <c r="H180" s="65">
        <f>H$147+500</f>
        <v>87200</v>
      </c>
    </row>
    <row r="181" spans="1:8" ht="15" customHeight="1">
      <c r="A181" s="109">
        <v>2650</v>
      </c>
      <c r="B181" s="46">
        <v>7</v>
      </c>
      <c r="C181" s="109">
        <f>計算基礎!$J$2*B181</f>
        <v>44100</v>
      </c>
      <c r="D181" s="55" t="s">
        <v>21</v>
      </c>
      <c r="E181" s="84">
        <v>11</v>
      </c>
      <c r="F181" s="84">
        <f>(計算基礎!$G$13*計算基礎!$H$4/E181)*B$181</f>
        <v>54199.536363636362</v>
      </c>
      <c r="G181" s="74">
        <f t="shared" si="32"/>
        <v>98299.536363636362</v>
      </c>
      <c r="H181" s="65">
        <f>H$148+500</f>
        <v>98800</v>
      </c>
    </row>
    <row r="182" spans="1:8" ht="15" customHeight="1">
      <c r="A182" s="109"/>
      <c r="B182" s="46"/>
      <c r="C182" s="109"/>
      <c r="D182" s="55" t="s">
        <v>22</v>
      </c>
      <c r="E182" s="84">
        <v>9</v>
      </c>
      <c r="F182" s="84">
        <f>(計算基礎!$G$13*計算基礎!$H$4/E182)*B$181</f>
        <v>66243.877777777772</v>
      </c>
      <c r="G182" s="74">
        <f t="shared" si="32"/>
        <v>110343.87777777777</v>
      </c>
      <c r="H182" s="65">
        <f>H$149+500</f>
        <v>110900</v>
      </c>
    </row>
    <row r="183" spans="1:8" ht="15" customHeight="1">
      <c r="A183" s="109"/>
      <c r="B183" s="46"/>
      <c r="C183" s="109"/>
      <c r="D183" s="55" t="s">
        <v>23</v>
      </c>
      <c r="E183" s="84">
        <v>7</v>
      </c>
      <c r="F183" s="84">
        <f>(計算基礎!$G$13*計算基礎!$H$4/E183)*B$181</f>
        <v>85170.7</v>
      </c>
      <c r="G183" s="75">
        <f t="shared" si="32"/>
        <v>129270.7</v>
      </c>
      <c r="H183" s="65">
        <f>H$150+500</f>
        <v>129800</v>
      </c>
    </row>
    <row r="184" spans="1:8" ht="15" customHeight="1" thickBot="1">
      <c r="A184" s="110"/>
      <c r="B184" s="48"/>
      <c r="C184" s="110"/>
      <c r="D184" s="56" t="s">
        <v>24</v>
      </c>
      <c r="E184" s="106">
        <v>6</v>
      </c>
      <c r="F184" s="76">
        <f>(計算基礎!$G$13*計算基礎!$H$4/E184)*B$181</f>
        <v>99365.816666666666</v>
      </c>
      <c r="G184" s="74">
        <f t="shared" si="32"/>
        <v>143465.81666666665</v>
      </c>
      <c r="H184" s="67">
        <f>H$151+500</f>
        <v>144000</v>
      </c>
    </row>
    <row r="185" spans="1:8" ht="15" customHeight="1" thickTop="1">
      <c r="A185" s="109"/>
      <c r="B185" s="46"/>
      <c r="C185" s="109"/>
      <c r="D185" s="55" t="s">
        <v>19</v>
      </c>
      <c r="E185" s="84">
        <v>19</v>
      </c>
      <c r="F185" s="103">
        <f>(計算基礎!$G$13*計算基礎!$H$4/E185)*B$187</f>
        <v>31378.678947368422</v>
      </c>
      <c r="G185" s="200">
        <f t="shared" ref="G185:G190" si="33">F185+$C$187</f>
        <v>75478.678947368418</v>
      </c>
      <c r="H185" s="65">
        <f>H$161+400</f>
        <v>75900</v>
      </c>
    </row>
    <row r="186" spans="1:8" ht="15" customHeight="1">
      <c r="A186" s="109"/>
      <c r="B186" s="46"/>
      <c r="C186" s="109"/>
      <c r="D186" s="55" t="s">
        <v>20</v>
      </c>
      <c r="E186" s="84">
        <v>14</v>
      </c>
      <c r="F186" s="84">
        <f>(計算基礎!$G$13*計算基礎!$H$4/E186)*B$187</f>
        <v>42585.35</v>
      </c>
      <c r="G186" s="74">
        <f t="shared" si="33"/>
        <v>86685.35</v>
      </c>
      <c r="H186" s="65">
        <f>H$147+600</f>
        <v>87300</v>
      </c>
    </row>
    <row r="187" spans="1:8" ht="15" customHeight="1">
      <c r="A187" s="109">
        <v>2700</v>
      </c>
      <c r="B187" s="46">
        <v>7</v>
      </c>
      <c r="C187" s="109">
        <f>計算基礎!$J$2*B187</f>
        <v>44100</v>
      </c>
      <c r="D187" s="55" t="s">
        <v>21</v>
      </c>
      <c r="E187" s="84">
        <v>11</v>
      </c>
      <c r="F187" s="84">
        <f>(計算基礎!$G$13*計算基礎!$H$4/E187)*B$187</f>
        <v>54199.536363636362</v>
      </c>
      <c r="G187" s="74">
        <f t="shared" si="33"/>
        <v>98299.536363636362</v>
      </c>
      <c r="H187" s="65">
        <f>H$148+600</f>
        <v>98900</v>
      </c>
    </row>
    <row r="188" spans="1:8" ht="15" customHeight="1">
      <c r="A188" s="109"/>
      <c r="B188" s="46"/>
      <c r="C188" s="109"/>
      <c r="D188" s="55" t="s">
        <v>22</v>
      </c>
      <c r="E188" s="84">
        <v>9</v>
      </c>
      <c r="F188" s="84">
        <f>(計算基礎!$G$13*計算基礎!$H$4/E188)*B$187</f>
        <v>66243.877777777772</v>
      </c>
      <c r="G188" s="74">
        <f t="shared" si="33"/>
        <v>110343.87777777777</v>
      </c>
      <c r="H188" s="65">
        <f>H$149+600</f>
        <v>111000</v>
      </c>
    </row>
    <row r="189" spans="1:8" ht="15" customHeight="1">
      <c r="A189" s="109"/>
      <c r="B189" s="46"/>
      <c r="C189" s="109"/>
      <c r="D189" s="55" t="s">
        <v>23</v>
      </c>
      <c r="E189" s="84">
        <v>7</v>
      </c>
      <c r="F189" s="84">
        <f>(計算基礎!$G$13*計算基礎!$H$4/E189)*B$187</f>
        <v>85170.7</v>
      </c>
      <c r="G189" s="75">
        <f t="shared" si="33"/>
        <v>129270.7</v>
      </c>
      <c r="H189" s="65">
        <f>H$150+600</f>
        <v>129900</v>
      </c>
    </row>
    <row r="190" spans="1:8" ht="15" customHeight="1" thickBot="1">
      <c r="A190" s="131"/>
      <c r="B190" s="123"/>
      <c r="C190" s="131"/>
      <c r="D190" s="121" t="s">
        <v>24</v>
      </c>
      <c r="E190" s="124">
        <v>6</v>
      </c>
      <c r="F190" s="124">
        <f>(計算基礎!$G$13*計算基礎!$H$4/E190)*B$187</f>
        <v>99365.816666666666</v>
      </c>
      <c r="G190" s="125">
        <f t="shared" si="33"/>
        <v>143465.81666666665</v>
      </c>
      <c r="H190" s="79">
        <f>H$151+600</f>
        <v>144100</v>
      </c>
    </row>
    <row r="191" spans="1:8" ht="15" customHeight="1" thickTop="1">
      <c r="A191" s="109"/>
      <c r="B191" s="46"/>
      <c r="C191" s="109"/>
      <c r="D191" s="53" t="s">
        <v>19</v>
      </c>
      <c r="E191" s="103">
        <v>20</v>
      </c>
      <c r="F191" s="103">
        <f>(計算基礎!$G$13*計算基礎!$H$4/E191)*B$193</f>
        <v>34068.28</v>
      </c>
      <c r="G191" s="122">
        <f t="shared" ref="G191:G196" si="34">F191+$C$193</f>
        <v>84468.28</v>
      </c>
      <c r="H191" s="73">
        <f t="shared" ref="H191:H196" si="35">ROUNDUP(G191,-2)</f>
        <v>84500</v>
      </c>
    </row>
    <row r="192" spans="1:8" ht="15" customHeight="1">
      <c r="A192" s="109"/>
      <c r="B192" s="46"/>
      <c r="C192" s="109"/>
      <c r="D192" s="55" t="s">
        <v>20</v>
      </c>
      <c r="E192" s="84">
        <v>14</v>
      </c>
      <c r="F192" s="84">
        <f>(計算基礎!$G$13*計算基礎!$H$4/E192)*B$193</f>
        <v>48668.971428571429</v>
      </c>
      <c r="G192" s="74">
        <f t="shared" si="34"/>
        <v>99068.971428571429</v>
      </c>
      <c r="H192" s="65">
        <f t="shared" si="35"/>
        <v>99100</v>
      </c>
    </row>
    <row r="193" spans="1:8" ht="15" customHeight="1">
      <c r="A193" s="109">
        <v>2750</v>
      </c>
      <c r="B193" s="46">
        <v>8</v>
      </c>
      <c r="C193" s="109">
        <f>計算基礎!$J$2*B193</f>
        <v>50400</v>
      </c>
      <c r="D193" s="55" t="s">
        <v>21</v>
      </c>
      <c r="E193" s="84">
        <v>11</v>
      </c>
      <c r="F193" s="84">
        <f>(計算基礎!$G$13*計算基礎!$H$4/E193)*B$193</f>
        <v>61942.327272727271</v>
      </c>
      <c r="G193" s="74">
        <f t="shared" si="34"/>
        <v>112342.32727272727</v>
      </c>
      <c r="H193" s="65">
        <f t="shared" si="35"/>
        <v>112400</v>
      </c>
    </row>
    <row r="194" spans="1:8" ht="15" customHeight="1">
      <c r="A194" s="109"/>
      <c r="B194" s="46"/>
      <c r="C194" s="109"/>
      <c r="D194" s="55" t="s">
        <v>22</v>
      </c>
      <c r="E194" s="84">
        <v>9</v>
      </c>
      <c r="F194" s="84">
        <f>(計算基礎!$G$13*計算基礎!$H$4/E194)*B$193</f>
        <v>75707.288888888885</v>
      </c>
      <c r="G194" s="74">
        <f t="shared" si="34"/>
        <v>126107.28888888888</v>
      </c>
      <c r="H194" s="65">
        <f t="shared" si="35"/>
        <v>126200</v>
      </c>
    </row>
    <row r="195" spans="1:8" ht="15" customHeight="1">
      <c r="A195" s="109"/>
      <c r="B195" s="46"/>
      <c r="C195" s="109"/>
      <c r="D195" s="55" t="s">
        <v>23</v>
      </c>
      <c r="E195" s="84">
        <v>8</v>
      </c>
      <c r="F195" s="84">
        <f>(計算基礎!$G$13*計算基礎!$H$4/E195)*B$193</f>
        <v>85170.7</v>
      </c>
      <c r="G195" s="75">
        <f t="shared" si="34"/>
        <v>135570.70000000001</v>
      </c>
      <c r="H195" s="65">
        <f t="shared" si="35"/>
        <v>135600</v>
      </c>
    </row>
    <row r="196" spans="1:8" ht="15" customHeight="1" thickBot="1">
      <c r="A196" s="110"/>
      <c r="B196" s="48"/>
      <c r="C196" s="110"/>
      <c r="D196" s="56" t="s">
        <v>24</v>
      </c>
      <c r="E196" s="106">
        <v>7</v>
      </c>
      <c r="F196" s="106">
        <f>(計算基礎!$G$13*計算基礎!$H$4/E196)*B$193</f>
        <v>97337.942857142858</v>
      </c>
      <c r="G196" s="126">
        <f t="shared" si="34"/>
        <v>147737.94285714286</v>
      </c>
      <c r="H196" s="67">
        <f t="shared" si="35"/>
        <v>147800</v>
      </c>
    </row>
    <row r="197" spans="1:8" ht="15" customHeight="1" thickTop="1">
      <c r="A197" s="109"/>
      <c r="B197" s="46"/>
      <c r="C197" s="109"/>
      <c r="D197" s="53" t="s">
        <v>19</v>
      </c>
      <c r="E197" s="103">
        <v>20</v>
      </c>
      <c r="F197" s="103">
        <f>(計算基礎!$G$13*計算基礎!$H$4/E197)*B$199</f>
        <v>34068.28</v>
      </c>
      <c r="G197" s="122">
        <f t="shared" ref="G197:G202" si="36">F197+$C$199</f>
        <v>84468.28</v>
      </c>
      <c r="H197" s="73">
        <f>H$191+100</f>
        <v>84600</v>
      </c>
    </row>
    <row r="198" spans="1:8" ht="15" customHeight="1">
      <c r="A198" s="109"/>
      <c r="B198" s="46"/>
      <c r="C198" s="109"/>
      <c r="D198" s="55" t="s">
        <v>20</v>
      </c>
      <c r="E198" s="84">
        <v>14</v>
      </c>
      <c r="F198" s="84">
        <f>(計算基礎!$G$13*計算基礎!$H$4/E198)*B$199</f>
        <v>48668.971428571429</v>
      </c>
      <c r="G198" s="74">
        <f t="shared" si="36"/>
        <v>99068.971428571429</v>
      </c>
      <c r="H198" s="65">
        <f>H$192+100</f>
        <v>99200</v>
      </c>
    </row>
    <row r="199" spans="1:8" ht="15" customHeight="1">
      <c r="A199" s="109">
        <v>2800</v>
      </c>
      <c r="B199" s="46">
        <v>8</v>
      </c>
      <c r="C199" s="109">
        <f>計算基礎!$J$2*B199</f>
        <v>50400</v>
      </c>
      <c r="D199" s="55" t="s">
        <v>21</v>
      </c>
      <c r="E199" s="84">
        <v>11</v>
      </c>
      <c r="F199" s="84">
        <f>(計算基礎!$G$13*計算基礎!$H$4/E199)*B$199</f>
        <v>61942.327272727271</v>
      </c>
      <c r="G199" s="74">
        <f t="shared" si="36"/>
        <v>112342.32727272727</v>
      </c>
      <c r="H199" s="65">
        <f>H$193+100</f>
        <v>112500</v>
      </c>
    </row>
    <row r="200" spans="1:8" ht="15" customHeight="1">
      <c r="A200" s="109"/>
      <c r="B200" s="46"/>
      <c r="C200" s="109"/>
      <c r="D200" s="55" t="s">
        <v>22</v>
      </c>
      <c r="E200" s="84">
        <v>9</v>
      </c>
      <c r="F200" s="84">
        <f>(計算基礎!$G$13*計算基礎!$H$4/E200)*B$199</f>
        <v>75707.288888888885</v>
      </c>
      <c r="G200" s="74">
        <f t="shared" si="36"/>
        <v>126107.28888888888</v>
      </c>
      <c r="H200" s="65">
        <f>H$194+100</f>
        <v>126300</v>
      </c>
    </row>
    <row r="201" spans="1:8" ht="15" customHeight="1">
      <c r="A201" s="109"/>
      <c r="B201" s="46"/>
      <c r="C201" s="109"/>
      <c r="D201" s="55" t="s">
        <v>23</v>
      </c>
      <c r="E201" s="84">
        <v>8</v>
      </c>
      <c r="F201" s="84">
        <f>(計算基礎!$G$13*計算基礎!$H$4/E201)*B$199</f>
        <v>85170.7</v>
      </c>
      <c r="G201" s="75">
        <f t="shared" si="36"/>
        <v>135570.70000000001</v>
      </c>
      <c r="H201" s="65">
        <f>H$195+100</f>
        <v>135700</v>
      </c>
    </row>
    <row r="202" spans="1:8" ht="15" customHeight="1" thickBot="1">
      <c r="A202" s="45"/>
      <c r="B202" s="53"/>
      <c r="C202" s="45"/>
      <c r="D202" s="55" t="s">
        <v>24</v>
      </c>
      <c r="E202" s="84">
        <v>7</v>
      </c>
      <c r="F202" s="84">
        <f>(計算基礎!$G$13*計算基礎!$H$4/E202)*B$199</f>
        <v>97337.942857142858</v>
      </c>
      <c r="G202" s="75">
        <f t="shared" si="36"/>
        <v>147737.94285714286</v>
      </c>
      <c r="H202" s="80">
        <f>ROUNDUP(G202,-2)</f>
        <v>147800</v>
      </c>
    </row>
    <row r="203" spans="1:8" ht="15" customHeight="1">
      <c r="A203" s="54"/>
      <c r="B203" s="54"/>
      <c r="C203" s="54"/>
      <c r="D203" s="54"/>
      <c r="E203" s="104"/>
      <c r="F203" s="104"/>
      <c r="G203" s="104"/>
      <c r="H203" s="128"/>
    </row>
    <row r="204" spans="1:8" ht="15" customHeight="1" thickBot="1">
      <c r="A204" s="54"/>
      <c r="B204" s="54"/>
      <c r="C204" s="54"/>
      <c r="D204" s="54"/>
      <c r="E204" s="104"/>
      <c r="F204" s="104"/>
      <c r="G204" s="104"/>
      <c r="H204" s="128"/>
    </row>
    <row r="205" spans="1:8" ht="15" customHeight="1" thickBot="1">
      <c r="A205" s="132" t="s">
        <v>1</v>
      </c>
      <c r="B205" s="133" t="s">
        <v>35</v>
      </c>
      <c r="C205" s="134" t="str">
        <f>"融着費(@" &amp; 計算基礎!$J$2&amp;")"</f>
        <v>融着費(@6300)</v>
      </c>
      <c r="D205" s="132" t="s">
        <v>0</v>
      </c>
      <c r="E205" s="133" t="s">
        <v>3</v>
      </c>
      <c r="F205" s="135" t="s">
        <v>2</v>
      </c>
      <c r="G205" s="136" t="s">
        <v>36</v>
      </c>
      <c r="H205" s="137" t="s">
        <v>49</v>
      </c>
    </row>
    <row r="206" spans="1:8" ht="15" customHeight="1" thickTop="1">
      <c r="A206" s="109"/>
      <c r="B206" s="46"/>
      <c r="C206" s="109"/>
      <c r="D206" s="53" t="s">
        <v>19</v>
      </c>
      <c r="E206" s="103">
        <v>20</v>
      </c>
      <c r="F206" s="103">
        <f>(計算基礎!$G$13*計算基礎!$H$4/E206)*B$208</f>
        <v>34068.28</v>
      </c>
      <c r="G206" s="122">
        <f t="shared" ref="G206:G211" si="37">F206+$C$208</f>
        <v>84468.28</v>
      </c>
      <c r="H206" s="73">
        <f>H$191+200</f>
        <v>84700</v>
      </c>
    </row>
    <row r="207" spans="1:8" ht="15" customHeight="1">
      <c r="A207" s="109"/>
      <c r="B207" s="46"/>
      <c r="C207" s="109"/>
      <c r="D207" s="55" t="s">
        <v>20</v>
      </c>
      <c r="E207" s="84">
        <v>14</v>
      </c>
      <c r="F207" s="84">
        <f>(計算基礎!$G$13*計算基礎!$H$4/E207)*B$208</f>
        <v>48668.971428571429</v>
      </c>
      <c r="G207" s="74">
        <f t="shared" si="37"/>
        <v>99068.971428571429</v>
      </c>
      <c r="H207" s="65">
        <f>H$192+200</f>
        <v>99300</v>
      </c>
    </row>
    <row r="208" spans="1:8" ht="15" customHeight="1">
      <c r="A208" s="109">
        <v>2850</v>
      </c>
      <c r="B208" s="46">
        <v>8</v>
      </c>
      <c r="C208" s="109">
        <f>計算基礎!$J$2*B208</f>
        <v>50400</v>
      </c>
      <c r="D208" s="55" t="s">
        <v>21</v>
      </c>
      <c r="E208" s="84">
        <v>11</v>
      </c>
      <c r="F208" s="84">
        <f>(計算基礎!$G$13*計算基礎!$H$4/E208)*B$208</f>
        <v>61942.327272727271</v>
      </c>
      <c r="G208" s="74">
        <f t="shared" si="37"/>
        <v>112342.32727272727</v>
      </c>
      <c r="H208" s="65">
        <f>H$193+200</f>
        <v>112600</v>
      </c>
    </row>
    <row r="209" spans="1:8" ht="15" customHeight="1">
      <c r="A209" s="109"/>
      <c r="B209" s="46"/>
      <c r="C209" s="109"/>
      <c r="D209" s="55" t="s">
        <v>22</v>
      </c>
      <c r="E209" s="84">
        <v>9</v>
      </c>
      <c r="F209" s="84">
        <f>(計算基礎!$G$13*計算基礎!$H$4/E209)*B$208</f>
        <v>75707.288888888885</v>
      </c>
      <c r="G209" s="74">
        <f t="shared" si="37"/>
        <v>126107.28888888888</v>
      </c>
      <c r="H209" s="65">
        <f>H$194+200</f>
        <v>126400</v>
      </c>
    </row>
    <row r="210" spans="1:8" ht="15" customHeight="1">
      <c r="A210" s="109"/>
      <c r="B210" s="46"/>
      <c r="C210" s="109"/>
      <c r="D210" s="55" t="s">
        <v>23</v>
      </c>
      <c r="E210" s="84">
        <v>8</v>
      </c>
      <c r="F210" s="84">
        <f>(計算基礎!$G$13*計算基礎!$H$4/E210)*B$208</f>
        <v>85170.7</v>
      </c>
      <c r="G210" s="75">
        <f t="shared" si="37"/>
        <v>135570.70000000001</v>
      </c>
      <c r="H210" s="65">
        <f>H$195+200</f>
        <v>135800</v>
      </c>
    </row>
    <row r="211" spans="1:8" ht="15" customHeight="1" thickBot="1">
      <c r="A211" s="110"/>
      <c r="B211" s="48"/>
      <c r="C211" s="110"/>
      <c r="D211" s="56" t="s">
        <v>24</v>
      </c>
      <c r="E211" s="106">
        <v>7</v>
      </c>
      <c r="F211" s="76">
        <f>(計算基礎!$G$13*計算基礎!$H$4/E211)*B$208</f>
        <v>97337.942857142858</v>
      </c>
      <c r="G211" s="74">
        <f t="shared" si="37"/>
        <v>147737.94285714286</v>
      </c>
      <c r="H211" s="67">
        <f>H$202+100</f>
        <v>147900</v>
      </c>
    </row>
    <row r="212" spans="1:8" ht="15" customHeight="1" thickTop="1">
      <c r="A212" s="109"/>
      <c r="B212" s="46"/>
      <c r="C212" s="109"/>
      <c r="D212" s="55" t="s">
        <v>19</v>
      </c>
      <c r="E212" s="84">
        <v>20</v>
      </c>
      <c r="F212" s="103">
        <f>(計算基礎!$G$13*計算基礎!$H$4/E212)*B$214</f>
        <v>34068.28</v>
      </c>
      <c r="G212" s="200">
        <f t="shared" ref="G212:G217" si="38">F212+$C$214</f>
        <v>84468.28</v>
      </c>
      <c r="H212" s="65">
        <f>H$191+300</f>
        <v>84800</v>
      </c>
    </row>
    <row r="213" spans="1:8" ht="15" customHeight="1">
      <c r="A213" s="109"/>
      <c r="B213" s="46"/>
      <c r="C213" s="109"/>
      <c r="D213" s="55" t="s">
        <v>20</v>
      </c>
      <c r="E213" s="84">
        <v>14</v>
      </c>
      <c r="F213" s="84">
        <f>(計算基礎!$G$13*計算基礎!$H$4/E213)*B$214</f>
        <v>48668.971428571429</v>
      </c>
      <c r="G213" s="74">
        <f t="shared" si="38"/>
        <v>99068.971428571429</v>
      </c>
      <c r="H213" s="65">
        <f>H$192+300</f>
        <v>99400</v>
      </c>
    </row>
    <row r="214" spans="1:8" ht="15" customHeight="1">
      <c r="A214" s="109">
        <v>2900</v>
      </c>
      <c r="B214" s="46">
        <v>8</v>
      </c>
      <c r="C214" s="109">
        <f>計算基礎!$J$2*B214</f>
        <v>50400</v>
      </c>
      <c r="D214" s="55" t="s">
        <v>21</v>
      </c>
      <c r="E214" s="84">
        <v>11</v>
      </c>
      <c r="F214" s="84">
        <f>(計算基礎!$G$13*計算基礎!$H$4/E214)*B$214</f>
        <v>61942.327272727271</v>
      </c>
      <c r="G214" s="74">
        <f t="shared" si="38"/>
        <v>112342.32727272727</v>
      </c>
      <c r="H214" s="65">
        <f>H$193+300</f>
        <v>112700</v>
      </c>
    </row>
    <row r="215" spans="1:8" ht="15" customHeight="1">
      <c r="A215" s="109"/>
      <c r="B215" s="46"/>
      <c r="C215" s="109"/>
      <c r="D215" s="55" t="s">
        <v>22</v>
      </c>
      <c r="E215" s="84">
        <v>9</v>
      </c>
      <c r="F215" s="84">
        <f>(計算基礎!$G$13*計算基礎!$H$4/E215)*B$214</f>
        <v>75707.288888888885</v>
      </c>
      <c r="G215" s="74">
        <f t="shared" si="38"/>
        <v>126107.28888888888</v>
      </c>
      <c r="H215" s="65">
        <f>H$194+300</f>
        <v>126500</v>
      </c>
    </row>
    <row r="216" spans="1:8" ht="15" customHeight="1">
      <c r="A216" s="109"/>
      <c r="B216" s="46"/>
      <c r="C216" s="109"/>
      <c r="D216" s="55" t="s">
        <v>23</v>
      </c>
      <c r="E216" s="84">
        <v>8</v>
      </c>
      <c r="F216" s="84">
        <f>(計算基礎!$G$13*計算基礎!$H$4/E216)*B$214</f>
        <v>85170.7</v>
      </c>
      <c r="G216" s="75">
        <f t="shared" si="38"/>
        <v>135570.70000000001</v>
      </c>
      <c r="H216" s="65">
        <f>H$195+300</f>
        <v>135900</v>
      </c>
    </row>
    <row r="217" spans="1:8" ht="15" customHeight="1" thickBot="1">
      <c r="A217" s="110"/>
      <c r="B217" s="48"/>
      <c r="C217" s="110"/>
      <c r="D217" s="56" t="s">
        <v>24</v>
      </c>
      <c r="E217" s="106">
        <v>7</v>
      </c>
      <c r="F217" s="106">
        <f>(計算基礎!$G$13*計算基礎!$H$4/E217)*B$214</f>
        <v>97337.942857142858</v>
      </c>
      <c r="G217" s="126">
        <f t="shared" si="38"/>
        <v>147737.94285714286</v>
      </c>
      <c r="H217" s="67">
        <f>H$202+200</f>
        <v>148000</v>
      </c>
    </row>
    <row r="218" spans="1:8" ht="15" customHeight="1" thickTop="1">
      <c r="A218" s="109"/>
      <c r="B218" s="46"/>
      <c r="C218" s="109"/>
      <c r="D218" s="53" t="s">
        <v>19</v>
      </c>
      <c r="E218" s="103">
        <v>20</v>
      </c>
      <c r="F218" s="103">
        <f>(計算基礎!$G$13*計算基礎!$H$4/E218)*B$220</f>
        <v>34068.28</v>
      </c>
      <c r="G218" s="122">
        <f t="shared" ref="G218:G223" si="39">F218+$C$220</f>
        <v>84468.28</v>
      </c>
      <c r="H218" s="73">
        <f>H$191+400</f>
        <v>84900</v>
      </c>
    </row>
    <row r="219" spans="1:8" ht="15" customHeight="1">
      <c r="A219" s="109"/>
      <c r="B219" s="46"/>
      <c r="C219" s="109"/>
      <c r="D219" s="55" t="s">
        <v>20</v>
      </c>
      <c r="E219" s="84">
        <v>14</v>
      </c>
      <c r="F219" s="84">
        <f>(計算基礎!$G$13*計算基礎!$H$4/E219)*B$220</f>
        <v>48668.971428571429</v>
      </c>
      <c r="G219" s="74">
        <f t="shared" si="39"/>
        <v>99068.971428571429</v>
      </c>
      <c r="H219" s="65">
        <f>H$192+400</f>
        <v>99500</v>
      </c>
    </row>
    <row r="220" spans="1:8" ht="15" customHeight="1">
      <c r="A220" s="109">
        <v>2950</v>
      </c>
      <c r="B220" s="46">
        <v>8</v>
      </c>
      <c r="C220" s="109">
        <f>計算基礎!$J$2*B220</f>
        <v>50400</v>
      </c>
      <c r="D220" s="55" t="s">
        <v>21</v>
      </c>
      <c r="E220" s="84">
        <v>11</v>
      </c>
      <c r="F220" s="84">
        <f>(計算基礎!$G$13*計算基礎!$H$4/E220)*B$220</f>
        <v>61942.327272727271</v>
      </c>
      <c r="G220" s="74">
        <f t="shared" si="39"/>
        <v>112342.32727272727</v>
      </c>
      <c r="H220" s="65">
        <f>H$193+400</f>
        <v>112800</v>
      </c>
    </row>
    <row r="221" spans="1:8" ht="15" customHeight="1">
      <c r="A221" s="109"/>
      <c r="B221" s="46"/>
      <c r="C221" s="109"/>
      <c r="D221" s="55" t="s">
        <v>22</v>
      </c>
      <c r="E221" s="84">
        <v>9</v>
      </c>
      <c r="F221" s="84">
        <f>(計算基礎!$G$13*計算基礎!$H$4/E221)*B$220</f>
        <v>75707.288888888885</v>
      </c>
      <c r="G221" s="74">
        <f t="shared" si="39"/>
        <v>126107.28888888888</v>
      </c>
      <c r="H221" s="65">
        <f>H$194+400</f>
        <v>126600</v>
      </c>
    </row>
    <row r="222" spans="1:8" ht="15" customHeight="1">
      <c r="A222" s="109"/>
      <c r="B222" s="46"/>
      <c r="C222" s="109"/>
      <c r="D222" s="55" t="s">
        <v>23</v>
      </c>
      <c r="E222" s="84">
        <v>8</v>
      </c>
      <c r="F222" s="84">
        <f>(計算基礎!$G$13*計算基礎!$H$4/E222)*B$220</f>
        <v>85170.7</v>
      </c>
      <c r="G222" s="75">
        <f t="shared" si="39"/>
        <v>135570.70000000001</v>
      </c>
      <c r="H222" s="65">
        <f>H$195+400</f>
        <v>136000</v>
      </c>
    </row>
    <row r="223" spans="1:8" ht="15" customHeight="1" thickBot="1">
      <c r="A223" s="110"/>
      <c r="B223" s="48"/>
      <c r="C223" s="110"/>
      <c r="D223" s="56" t="s">
        <v>24</v>
      </c>
      <c r="E223" s="106">
        <v>7</v>
      </c>
      <c r="F223" s="106">
        <f>(計算基礎!$G$13*計算基礎!$H$4/E223)*B$220</f>
        <v>97337.942857142858</v>
      </c>
      <c r="G223" s="126">
        <f t="shared" si="39"/>
        <v>147737.94285714286</v>
      </c>
      <c r="H223" s="67">
        <f>H$202+300</f>
        <v>148100</v>
      </c>
    </row>
    <row r="224" spans="1:8" ht="15" customHeight="1" thickTop="1">
      <c r="A224" s="109"/>
      <c r="B224" s="46"/>
      <c r="C224" s="109"/>
      <c r="D224" s="53" t="s">
        <v>19</v>
      </c>
      <c r="E224" s="81">
        <v>20</v>
      </c>
      <c r="F224" s="81">
        <f>(計算基礎!$G$13*計算基礎!$H$4/E224)*B$226</f>
        <v>34068.28</v>
      </c>
      <c r="G224" s="109">
        <f t="shared" ref="G224:G229" si="40">F224+$C$226</f>
        <v>84468.28</v>
      </c>
      <c r="H224" s="42">
        <f>H$191+500</f>
        <v>85000</v>
      </c>
    </row>
    <row r="225" spans="1:8" ht="15" customHeight="1">
      <c r="A225" s="109"/>
      <c r="B225" s="46"/>
      <c r="C225" s="109"/>
      <c r="D225" s="55" t="s">
        <v>20</v>
      </c>
      <c r="E225" s="82">
        <v>14</v>
      </c>
      <c r="F225" s="82">
        <f>(計算基礎!$G$13*計算基礎!$H$4/E225)*B$226</f>
        <v>48668.971428571429</v>
      </c>
      <c r="G225" s="52">
        <f t="shared" si="40"/>
        <v>99068.971428571429</v>
      </c>
      <c r="H225" s="40">
        <f>H$192+500</f>
        <v>99600</v>
      </c>
    </row>
    <row r="226" spans="1:8" ht="15" customHeight="1">
      <c r="A226" s="109">
        <v>3000</v>
      </c>
      <c r="B226" s="46">
        <v>8</v>
      </c>
      <c r="C226" s="109">
        <f>計算基礎!$J$2*B226</f>
        <v>50400</v>
      </c>
      <c r="D226" s="55" t="s">
        <v>21</v>
      </c>
      <c r="E226" s="84">
        <v>11</v>
      </c>
      <c r="F226" s="84">
        <f>(計算基礎!$G$13*計算基礎!$H$4/E226)*B$226</f>
        <v>61942.327272727271</v>
      </c>
      <c r="G226" s="74">
        <f t="shared" si="40"/>
        <v>112342.32727272727</v>
      </c>
      <c r="H226" s="65">
        <f>H$193+500</f>
        <v>112900</v>
      </c>
    </row>
    <row r="227" spans="1:8" ht="15" customHeight="1">
      <c r="A227" s="109"/>
      <c r="B227" s="46"/>
      <c r="C227" s="109"/>
      <c r="D227" s="55" t="s">
        <v>22</v>
      </c>
      <c r="E227" s="84">
        <v>9</v>
      </c>
      <c r="F227" s="84">
        <f>(計算基礎!$G$13*計算基礎!$H$4/E227)*B$226</f>
        <v>75707.288888888885</v>
      </c>
      <c r="G227" s="74">
        <f t="shared" si="40"/>
        <v>126107.28888888888</v>
      </c>
      <c r="H227" s="65">
        <f>H$194+500</f>
        <v>126700</v>
      </c>
    </row>
    <row r="228" spans="1:8" ht="15" customHeight="1">
      <c r="A228" s="109"/>
      <c r="B228" s="46"/>
      <c r="C228" s="109"/>
      <c r="D228" s="55" t="s">
        <v>23</v>
      </c>
      <c r="E228" s="84">
        <v>7</v>
      </c>
      <c r="F228" s="84">
        <f>(計算基礎!$G$13*計算基礎!$H$4/E228)*B$226</f>
        <v>97337.942857142858</v>
      </c>
      <c r="G228" s="75">
        <f t="shared" si="40"/>
        <v>147737.94285714286</v>
      </c>
      <c r="H228" s="65">
        <f>ROUNDUP(G228,-2)</f>
        <v>147800</v>
      </c>
    </row>
    <row r="229" spans="1:8" ht="15" customHeight="1" thickBot="1">
      <c r="A229" s="110"/>
      <c r="B229" s="48"/>
      <c r="C229" s="110"/>
      <c r="D229" s="56" t="s">
        <v>24</v>
      </c>
      <c r="E229" s="106">
        <v>7</v>
      </c>
      <c r="F229" s="106">
        <f>(計算基礎!$G$13*計算基礎!$H$4/E229)*B$226</f>
        <v>97337.942857142858</v>
      </c>
      <c r="G229" s="126">
        <f t="shared" si="40"/>
        <v>147737.94285714286</v>
      </c>
      <c r="H229" s="67">
        <f>H$202+400</f>
        <v>148200</v>
      </c>
    </row>
    <row r="230" spans="1:8" ht="15" customHeight="1" thickTop="1">
      <c r="A230" s="109"/>
      <c r="B230" s="46"/>
      <c r="C230" s="109"/>
      <c r="D230" s="53" t="s">
        <v>19</v>
      </c>
      <c r="E230" s="103">
        <v>21</v>
      </c>
      <c r="F230" s="81">
        <f>(計算基礎!$G$13*計算基礎!$H$4/E230)*B$232</f>
        <v>32445.980952380953</v>
      </c>
      <c r="G230" s="109">
        <f t="shared" ref="G230:G235" si="41">F230+$C$232</f>
        <v>82845.980952380953</v>
      </c>
      <c r="H230" s="73">
        <f>H$224+200</f>
        <v>85200</v>
      </c>
    </row>
    <row r="231" spans="1:8" ht="15" customHeight="1">
      <c r="A231" s="109"/>
      <c r="B231" s="46"/>
      <c r="C231" s="109"/>
      <c r="D231" s="55" t="s">
        <v>20</v>
      </c>
      <c r="E231" s="82">
        <v>15</v>
      </c>
      <c r="F231" s="82">
        <f>(計算基礎!$G$13*計算基礎!$H$4/E231)*B$232</f>
        <v>45424.373333333329</v>
      </c>
      <c r="G231" s="52">
        <f t="shared" si="41"/>
        <v>95824.373333333322</v>
      </c>
      <c r="H231" s="65">
        <f>ROUNDUP(G231,-2)</f>
        <v>95900</v>
      </c>
    </row>
    <row r="232" spans="1:8" ht="15" customHeight="1">
      <c r="A232" s="109">
        <v>3100</v>
      </c>
      <c r="B232" s="46">
        <v>8</v>
      </c>
      <c r="C232" s="109">
        <f>計算基礎!$J$2*B232</f>
        <v>50400</v>
      </c>
      <c r="D232" s="55" t="s">
        <v>21</v>
      </c>
      <c r="E232" s="82">
        <v>12</v>
      </c>
      <c r="F232" s="84">
        <f>(計算基礎!$G$13*計算基礎!$H$4/E232)*B$232</f>
        <v>56780.466666666667</v>
      </c>
      <c r="G232" s="74">
        <f t="shared" si="41"/>
        <v>107180.46666666667</v>
      </c>
      <c r="H232" s="65">
        <f>ROUNDUP(G232,-2)</f>
        <v>107200</v>
      </c>
    </row>
    <row r="233" spans="1:8" ht="15" customHeight="1">
      <c r="A233" s="109"/>
      <c r="B233" s="46"/>
      <c r="C233" s="109"/>
      <c r="D233" s="55" t="s">
        <v>22</v>
      </c>
      <c r="E233" s="82">
        <v>9</v>
      </c>
      <c r="F233" s="84">
        <f>(計算基礎!$G$13*計算基礎!$H$4/E233)*B$232</f>
        <v>75707.288888888885</v>
      </c>
      <c r="G233" s="74">
        <f t="shared" si="41"/>
        <v>126107.28888888888</v>
      </c>
      <c r="H233" s="65">
        <f>H$194+700</f>
        <v>126900</v>
      </c>
    </row>
    <row r="234" spans="1:8" ht="15" customHeight="1">
      <c r="A234" s="109"/>
      <c r="B234" s="46"/>
      <c r="C234" s="109"/>
      <c r="D234" s="55" t="s">
        <v>23</v>
      </c>
      <c r="E234" s="82">
        <v>8</v>
      </c>
      <c r="F234" s="84">
        <f>(計算基礎!$G$13*計算基礎!$H$4/E234)*B$232</f>
        <v>85170.7</v>
      </c>
      <c r="G234" s="75">
        <f t="shared" si="41"/>
        <v>135570.70000000001</v>
      </c>
      <c r="H234" s="65">
        <f>H$195+700</f>
        <v>136300</v>
      </c>
    </row>
    <row r="235" spans="1:8" ht="15" customHeight="1" thickBot="1">
      <c r="A235" s="110"/>
      <c r="B235" s="48"/>
      <c r="C235" s="110"/>
      <c r="D235" s="56" t="s">
        <v>24</v>
      </c>
      <c r="E235" s="87">
        <v>7</v>
      </c>
      <c r="F235" s="106">
        <f>(計算基礎!$G$13*計算基礎!$H$4/E235)*B$232</f>
        <v>97337.942857142858</v>
      </c>
      <c r="G235" s="126">
        <f t="shared" si="41"/>
        <v>147737.94285714286</v>
      </c>
      <c r="H235" s="67">
        <f>H$196+700</f>
        <v>148500</v>
      </c>
    </row>
    <row r="236" spans="1:8" ht="15" customHeight="1" thickTop="1">
      <c r="A236" s="109"/>
      <c r="B236" s="46"/>
      <c r="C236" s="109"/>
      <c r="D236" s="53" t="s">
        <v>19</v>
      </c>
      <c r="E236" s="81">
        <v>21</v>
      </c>
      <c r="F236" s="81">
        <f>(計算基礎!$G$13*計算基礎!$H$4/E236)*B$238</f>
        <v>32445.980952380953</v>
      </c>
      <c r="G236" s="109">
        <f t="shared" ref="G236:G241" si="42">F236+$C$238</f>
        <v>82845.980952380953</v>
      </c>
      <c r="H236" s="73">
        <f>H$230+200</f>
        <v>85400</v>
      </c>
    </row>
    <row r="237" spans="1:8" ht="15" customHeight="1">
      <c r="A237" s="109"/>
      <c r="B237" s="46"/>
      <c r="C237" s="109"/>
      <c r="D237" s="55" t="s">
        <v>20</v>
      </c>
      <c r="E237" s="82">
        <v>15</v>
      </c>
      <c r="F237" s="82">
        <f>(計算基礎!$G$13*計算基礎!$H$4/E237)*B$238</f>
        <v>45424.373333333329</v>
      </c>
      <c r="G237" s="52">
        <f t="shared" si="42"/>
        <v>95824.373333333322</v>
      </c>
      <c r="H237" s="65">
        <f>H$231+200</f>
        <v>96100</v>
      </c>
    </row>
    <row r="238" spans="1:8" ht="15" customHeight="1">
      <c r="A238" s="109">
        <v>3200</v>
      </c>
      <c r="B238" s="46">
        <v>8</v>
      </c>
      <c r="C238" s="109">
        <f>計算基礎!$J$2*B238</f>
        <v>50400</v>
      </c>
      <c r="D238" s="55" t="s">
        <v>21</v>
      </c>
      <c r="E238" s="82">
        <v>12</v>
      </c>
      <c r="F238" s="84">
        <f>(計算基礎!$G$13*計算基礎!$H$4/E238)*B$238</f>
        <v>56780.466666666667</v>
      </c>
      <c r="G238" s="74">
        <f t="shared" si="42"/>
        <v>107180.46666666667</v>
      </c>
      <c r="H238" s="65">
        <f>H$232+200</f>
        <v>107400</v>
      </c>
    </row>
    <row r="239" spans="1:8" ht="15" customHeight="1">
      <c r="A239" s="109"/>
      <c r="B239" s="46"/>
      <c r="C239" s="109"/>
      <c r="D239" s="55" t="s">
        <v>22</v>
      </c>
      <c r="E239" s="82">
        <v>9</v>
      </c>
      <c r="F239" s="84">
        <f>(計算基礎!$G$13*計算基礎!$H$4/E239)*B$238</f>
        <v>75707.288888888885</v>
      </c>
      <c r="G239" s="74">
        <f t="shared" si="42"/>
        <v>126107.28888888888</v>
      </c>
      <c r="H239" s="65">
        <f>H$194+900</f>
        <v>127100</v>
      </c>
    </row>
    <row r="240" spans="1:8" ht="15" customHeight="1">
      <c r="A240" s="109"/>
      <c r="B240" s="46"/>
      <c r="C240" s="109"/>
      <c r="D240" s="55" t="s">
        <v>23</v>
      </c>
      <c r="E240" s="82">
        <v>8</v>
      </c>
      <c r="F240" s="84">
        <f>(計算基礎!$G$13*計算基礎!$H$4/E240)*B$238</f>
        <v>85170.7</v>
      </c>
      <c r="G240" s="75">
        <f t="shared" si="42"/>
        <v>135570.70000000001</v>
      </c>
      <c r="H240" s="65">
        <f>H$195+900</f>
        <v>136500</v>
      </c>
    </row>
    <row r="241" spans="1:8" ht="15" customHeight="1" thickBot="1">
      <c r="A241" s="110"/>
      <c r="B241" s="48"/>
      <c r="C241" s="110"/>
      <c r="D241" s="56" t="s">
        <v>24</v>
      </c>
      <c r="E241" s="87">
        <v>7</v>
      </c>
      <c r="F241" s="106">
        <f>(計算基礎!$G$13*計算基礎!$H$4/E241)*B$238</f>
        <v>97337.942857142858</v>
      </c>
      <c r="G241" s="126">
        <f t="shared" si="42"/>
        <v>147737.94285714286</v>
      </c>
      <c r="H241" s="67">
        <f>H$196+900</f>
        <v>148700</v>
      </c>
    </row>
    <row r="242" spans="1:8" ht="15" customHeight="1" thickTop="1">
      <c r="A242" s="109"/>
      <c r="B242" s="46"/>
      <c r="C242" s="109"/>
      <c r="D242" s="53" t="s">
        <v>19</v>
      </c>
      <c r="E242" s="82">
        <v>21</v>
      </c>
      <c r="F242" s="81">
        <f>(計算基礎!$G$13*計算基礎!$H$4/E242)*B$244</f>
        <v>32445.980952380953</v>
      </c>
      <c r="G242" s="109">
        <f t="shared" ref="G242:G247" si="43">F242+$C$244</f>
        <v>82845.980952380953</v>
      </c>
      <c r="H242" s="73">
        <f>H$230+400</f>
        <v>85600</v>
      </c>
    </row>
    <row r="243" spans="1:8" ht="15" customHeight="1">
      <c r="A243" s="109"/>
      <c r="B243" s="46"/>
      <c r="C243" s="109"/>
      <c r="D243" s="55" t="s">
        <v>20</v>
      </c>
      <c r="E243" s="82">
        <v>15</v>
      </c>
      <c r="F243" s="82">
        <f>(計算基礎!$G$13*計算基礎!$H$4/E243)*B$244</f>
        <v>45424.373333333329</v>
      </c>
      <c r="G243" s="52">
        <f t="shared" si="43"/>
        <v>95824.373333333322</v>
      </c>
      <c r="H243" s="65">
        <f>H$231+400</f>
        <v>96300</v>
      </c>
    </row>
    <row r="244" spans="1:8" ht="15" customHeight="1">
      <c r="A244" s="109">
        <v>3300</v>
      </c>
      <c r="B244" s="46">
        <v>8</v>
      </c>
      <c r="C244" s="109">
        <f>計算基礎!$J$2*B244</f>
        <v>50400</v>
      </c>
      <c r="D244" s="55" t="s">
        <v>21</v>
      </c>
      <c r="E244" s="82">
        <v>12</v>
      </c>
      <c r="F244" s="84">
        <f>(計算基礎!$G$13*計算基礎!$H$4/E244)*B$244</f>
        <v>56780.466666666667</v>
      </c>
      <c r="G244" s="74">
        <f t="shared" si="43"/>
        <v>107180.46666666667</v>
      </c>
      <c r="H244" s="65">
        <f>H$232+400</f>
        <v>107600</v>
      </c>
    </row>
    <row r="245" spans="1:8" ht="15" customHeight="1">
      <c r="A245" s="109"/>
      <c r="B245" s="46"/>
      <c r="C245" s="109"/>
      <c r="D245" s="55" t="s">
        <v>22</v>
      </c>
      <c r="E245" s="82">
        <v>9</v>
      </c>
      <c r="F245" s="84">
        <f>(計算基礎!$G$13*計算基礎!$H$4/E245)*B$244</f>
        <v>75707.288888888885</v>
      </c>
      <c r="G245" s="74">
        <f t="shared" si="43"/>
        <v>126107.28888888888</v>
      </c>
      <c r="H245" s="65">
        <f>H$194+1100</f>
        <v>127300</v>
      </c>
    </row>
    <row r="246" spans="1:8" ht="15" customHeight="1">
      <c r="A246" s="109"/>
      <c r="B246" s="46"/>
      <c r="C246" s="109"/>
      <c r="D246" s="55" t="s">
        <v>23</v>
      </c>
      <c r="E246" s="82">
        <v>8</v>
      </c>
      <c r="F246" s="84">
        <f>(計算基礎!$G$13*計算基礎!$H$4/E246)*B$244</f>
        <v>85170.7</v>
      </c>
      <c r="G246" s="75">
        <f t="shared" si="43"/>
        <v>135570.70000000001</v>
      </c>
      <c r="H246" s="65">
        <f>H$195+1100</f>
        <v>136700</v>
      </c>
    </row>
    <row r="247" spans="1:8" ht="15" customHeight="1" thickBot="1">
      <c r="A247" s="109"/>
      <c r="B247" s="46"/>
      <c r="C247" s="109"/>
      <c r="D247" s="57" t="s">
        <v>24</v>
      </c>
      <c r="E247" s="151">
        <v>7</v>
      </c>
      <c r="F247" s="85">
        <f>(計算基礎!$G$13*計算基礎!$H$4/E247)*B$244</f>
        <v>97337.942857142858</v>
      </c>
      <c r="G247" s="74">
        <f t="shared" si="43"/>
        <v>147737.94285714286</v>
      </c>
      <c r="H247" s="203">
        <f>H$196+1100</f>
        <v>148900</v>
      </c>
    </row>
    <row r="248" spans="1:8" ht="15" customHeight="1" thickTop="1">
      <c r="A248" s="211"/>
      <c r="B248" s="210"/>
      <c r="C248" s="211"/>
      <c r="D248" s="177" t="s">
        <v>19</v>
      </c>
      <c r="E248" s="179">
        <v>22</v>
      </c>
      <c r="F248" s="179">
        <f>(計算基礎!$G$13*計算基礎!$H$4/E248)*B$250</f>
        <v>34842.55909090909</v>
      </c>
      <c r="G248" s="211">
        <f t="shared" ref="G248:G253" si="44">F248+$C$250</f>
        <v>91542.559090909082</v>
      </c>
      <c r="H248" s="230">
        <f t="shared" ref="H248:H253" si="45">ROUNDUP(G248,-2)</f>
        <v>91600</v>
      </c>
    </row>
    <row r="249" spans="1:8" ht="15" customHeight="1">
      <c r="A249" s="109"/>
      <c r="B249" s="46"/>
      <c r="C249" s="109"/>
      <c r="D249" s="55" t="s">
        <v>20</v>
      </c>
      <c r="E249" s="82">
        <v>15</v>
      </c>
      <c r="F249" s="82">
        <f>(計算基礎!$G$13*計算基礎!$H$4/E249)*B$250</f>
        <v>51102.42</v>
      </c>
      <c r="G249" s="52">
        <f t="shared" si="44"/>
        <v>107802.42</v>
      </c>
      <c r="H249" s="65">
        <f t="shared" si="45"/>
        <v>107900</v>
      </c>
    </row>
    <row r="250" spans="1:8" ht="15" customHeight="1">
      <c r="A250" s="109">
        <v>3400</v>
      </c>
      <c r="B250" s="46">
        <v>9</v>
      </c>
      <c r="C250" s="109">
        <f>計算基礎!$J$2*B250</f>
        <v>56700</v>
      </c>
      <c r="D250" s="55" t="s">
        <v>21</v>
      </c>
      <c r="E250" s="82">
        <v>12</v>
      </c>
      <c r="F250" s="84">
        <f>(計算基礎!$G$13*計算基礎!$H$4/E250)*B$250</f>
        <v>63878.025000000001</v>
      </c>
      <c r="G250" s="74">
        <f t="shared" si="44"/>
        <v>120578.02499999999</v>
      </c>
      <c r="H250" s="65">
        <f t="shared" si="45"/>
        <v>120600</v>
      </c>
    </row>
    <row r="251" spans="1:8" ht="15" customHeight="1">
      <c r="A251" s="109"/>
      <c r="B251" s="46"/>
      <c r="C251" s="109"/>
      <c r="D251" s="55" t="s">
        <v>22</v>
      </c>
      <c r="E251" s="82">
        <v>10</v>
      </c>
      <c r="F251" s="84">
        <f>(計算基礎!$G$13*計算基礎!$H$4/E251)*B$250</f>
        <v>76653.63</v>
      </c>
      <c r="G251" s="74">
        <f t="shared" si="44"/>
        <v>133353.63</v>
      </c>
      <c r="H251" s="65">
        <f t="shared" si="45"/>
        <v>133400</v>
      </c>
    </row>
    <row r="252" spans="1:8" ht="15" customHeight="1">
      <c r="A252" s="109"/>
      <c r="B252" s="46"/>
      <c r="C252" s="109"/>
      <c r="D252" s="55" t="s">
        <v>23</v>
      </c>
      <c r="E252" s="82">
        <v>8</v>
      </c>
      <c r="F252" s="84">
        <f>(計算基礎!$G$13*計算基礎!$H$4/E252)*B$250</f>
        <v>95817.037499999991</v>
      </c>
      <c r="G252" s="75">
        <f t="shared" si="44"/>
        <v>152517.03749999998</v>
      </c>
      <c r="H252" s="65">
        <f t="shared" si="45"/>
        <v>152600</v>
      </c>
    </row>
    <row r="253" spans="1:8" ht="15" customHeight="1" thickBot="1">
      <c r="A253" s="45"/>
      <c r="B253" s="53"/>
      <c r="C253" s="45"/>
      <c r="D253" s="57" t="s">
        <v>24</v>
      </c>
      <c r="E253" s="151">
        <v>7</v>
      </c>
      <c r="F253" s="85">
        <f>(計算基礎!$G$13*計算基礎!$H$4/E253)*B$250</f>
        <v>109505.18571428572</v>
      </c>
      <c r="G253" s="74">
        <f t="shared" si="44"/>
        <v>166205.1857142857</v>
      </c>
      <c r="H253" s="80">
        <f t="shared" si="45"/>
        <v>166300</v>
      </c>
    </row>
    <row r="254" spans="1:8" ht="15" customHeight="1">
      <c r="A254" s="54"/>
      <c r="B254" s="54"/>
      <c r="C254" s="54"/>
      <c r="D254" s="159"/>
      <c r="E254" s="228"/>
      <c r="F254" s="228"/>
      <c r="G254" s="228"/>
      <c r="H254" s="128"/>
    </row>
    <row r="255" spans="1:8" ht="15" customHeight="1" thickBot="1">
      <c r="A255" s="54"/>
      <c r="B255" s="54"/>
      <c r="C255" s="54"/>
      <c r="D255" s="54"/>
      <c r="E255" s="104"/>
      <c r="F255" s="104"/>
      <c r="G255" s="104"/>
      <c r="H255" s="128"/>
    </row>
    <row r="256" spans="1:8" ht="15" customHeight="1" thickBot="1">
      <c r="A256" s="132" t="s">
        <v>1</v>
      </c>
      <c r="B256" s="133" t="s">
        <v>35</v>
      </c>
      <c r="C256" s="134" t="str">
        <f>"融着費(@" &amp; 計算基礎!$J$2&amp;")"</f>
        <v>融着費(@6300)</v>
      </c>
      <c r="D256" s="132" t="s">
        <v>0</v>
      </c>
      <c r="E256" s="133" t="s">
        <v>3</v>
      </c>
      <c r="F256" s="135" t="s">
        <v>2</v>
      </c>
      <c r="G256" s="136" t="s">
        <v>36</v>
      </c>
      <c r="H256" s="137" t="s">
        <v>49</v>
      </c>
    </row>
    <row r="257" spans="1:8" ht="15" customHeight="1" thickTop="1">
      <c r="A257" s="109"/>
      <c r="B257" s="46"/>
      <c r="C257" s="109"/>
      <c r="D257" s="53" t="s">
        <v>19</v>
      </c>
      <c r="E257" s="103">
        <v>22</v>
      </c>
      <c r="F257" s="103">
        <f>(計算基礎!$G$13*計算基礎!$H$4/E257)*B$259</f>
        <v>34842.55909090909</v>
      </c>
      <c r="G257" s="122">
        <f t="shared" ref="G257:G262" si="46">F257+$C$259</f>
        <v>91542.559090909082</v>
      </c>
      <c r="H257" s="73">
        <f>H$248+200</f>
        <v>91800</v>
      </c>
    </row>
    <row r="258" spans="1:8" ht="15" customHeight="1">
      <c r="A258" s="109"/>
      <c r="B258" s="46"/>
      <c r="C258" s="109"/>
      <c r="D258" s="55" t="s">
        <v>20</v>
      </c>
      <c r="E258" s="84">
        <v>15</v>
      </c>
      <c r="F258" s="84">
        <f>(計算基礎!$G$13*計算基礎!$H$4/E258)*B$259</f>
        <v>51102.42</v>
      </c>
      <c r="G258" s="74">
        <f t="shared" si="46"/>
        <v>107802.42</v>
      </c>
      <c r="H258" s="65">
        <f>H$249+200</f>
        <v>108100</v>
      </c>
    </row>
    <row r="259" spans="1:8" ht="15" customHeight="1">
      <c r="A259" s="109">
        <v>3500</v>
      </c>
      <c r="B259" s="46">
        <v>9</v>
      </c>
      <c r="C259" s="109">
        <f>計算基礎!$J$2*B259</f>
        <v>56700</v>
      </c>
      <c r="D259" s="55" t="s">
        <v>21</v>
      </c>
      <c r="E259" s="84">
        <v>12</v>
      </c>
      <c r="F259" s="84">
        <f>(計算基礎!$G$13*計算基礎!$H$4/E259)*B$259</f>
        <v>63878.025000000001</v>
      </c>
      <c r="G259" s="74">
        <f t="shared" si="46"/>
        <v>120578.02499999999</v>
      </c>
      <c r="H259" s="65">
        <f>H$250+200</f>
        <v>120800</v>
      </c>
    </row>
    <row r="260" spans="1:8" ht="15" customHeight="1">
      <c r="A260" s="109"/>
      <c r="B260" s="46"/>
      <c r="C260" s="109"/>
      <c r="D260" s="55" t="s">
        <v>22</v>
      </c>
      <c r="E260" s="84">
        <v>10</v>
      </c>
      <c r="F260" s="84">
        <f>(計算基礎!$G$13*計算基礎!$H$4/E260)*B$259</f>
        <v>76653.63</v>
      </c>
      <c r="G260" s="74">
        <f t="shared" si="46"/>
        <v>133353.63</v>
      </c>
      <c r="H260" s="65">
        <f>H$251+200</f>
        <v>133600</v>
      </c>
    </row>
    <row r="261" spans="1:8" ht="15" customHeight="1">
      <c r="A261" s="109"/>
      <c r="B261" s="46"/>
      <c r="C261" s="109"/>
      <c r="D261" s="55" t="s">
        <v>23</v>
      </c>
      <c r="E261" s="84">
        <v>8</v>
      </c>
      <c r="F261" s="84">
        <f>(計算基礎!$G$13*計算基礎!$H$4/E261)*B$259</f>
        <v>95817.037499999991</v>
      </c>
      <c r="G261" s="75">
        <f t="shared" si="46"/>
        <v>152517.03749999998</v>
      </c>
      <c r="H261" s="65">
        <f>H$252+200</f>
        <v>152800</v>
      </c>
    </row>
    <row r="262" spans="1:8" ht="15" customHeight="1" thickBot="1">
      <c r="A262" s="110"/>
      <c r="B262" s="48"/>
      <c r="C262" s="110"/>
      <c r="D262" s="56" t="s">
        <v>24</v>
      </c>
      <c r="E262" s="106">
        <v>7</v>
      </c>
      <c r="F262" s="76">
        <f>(計算基礎!$G$13*計算基礎!$H$4/E262)*B$259</f>
        <v>109505.18571428572</v>
      </c>
      <c r="G262" s="74">
        <f t="shared" si="46"/>
        <v>166205.1857142857</v>
      </c>
      <c r="H262" s="67">
        <f>H$253+200</f>
        <v>166500</v>
      </c>
    </row>
    <row r="263" spans="1:8" ht="15" customHeight="1" thickTop="1">
      <c r="A263" s="109"/>
      <c r="B263" s="46"/>
      <c r="C263" s="109"/>
      <c r="D263" s="55" t="s">
        <v>19</v>
      </c>
      <c r="E263" s="84">
        <v>22</v>
      </c>
      <c r="F263" s="103">
        <f>(計算基礎!$G$13*計算基礎!$H$4/E263)*B$265</f>
        <v>34842.55909090909</v>
      </c>
      <c r="G263" s="200">
        <f t="shared" ref="G263:G268" si="47">F263+$C$265</f>
        <v>91542.559090909082</v>
      </c>
      <c r="H263" s="73">
        <f>H$248+400</f>
        <v>92000</v>
      </c>
    </row>
    <row r="264" spans="1:8" ht="15" customHeight="1">
      <c r="A264" s="109"/>
      <c r="B264" s="46"/>
      <c r="C264" s="109"/>
      <c r="D264" s="55" t="s">
        <v>20</v>
      </c>
      <c r="E264" s="84">
        <v>15</v>
      </c>
      <c r="F264" s="84">
        <f>(計算基礎!$G$13*計算基礎!$H$4/E264)*B$265</f>
        <v>51102.42</v>
      </c>
      <c r="G264" s="74">
        <f t="shared" si="47"/>
        <v>107802.42</v>
      </c>
      <c r="H264" s="65">
        <f>H$249+400</f>
        <v>108300</v>
      </c>
    </row>
    <row r="265" spans="1:8" ht="15" customHeight="1">
      <c r="A265" s="109">
        <v>3600</v>
      </c>
      <c r="B265" s="46">
        <v>9</v>
      </c>
      <c r="C265" s="109">
        <f>計算基礎!$J$2*B265</f>
        <v>56700</v>
      </c>
      <c r="D265" s="55" t="s">
        <v>21</v>
      </c>
      <c r="E265" s="84">
        <v>12</v>
      </c>
      <c r="F265" s="84">
        <f>(計算基礎!$G$13*計算基礎!$H$4/E265)*B$265</f>
        <v>63878.025000000001</v>
      </c>
      <c r="G265" s="74">
        <f t="shared" si="47"/>
        <v>120578.02499999999</v>
      </c>
      <c r="H265" s="65">
        <f>H$250+400</f>
        <v>121000</v>
      </c>
    </row>
    <row r="266" spans="1:8" ht="15" customHeight="1">
      <c r="A266" s="109"/>
      <c r="B266" s="46"/>
      <c r="C266" s="109"/>
      <c r="D266" s="55" t="s">
        <v>22</v>
      </c>
      <c r="E266" s="84">
        <v>10</v>
      </c>
      <c r="F266" s="84">
        <f>(計算基礎!$G$13*計算基礎!$H$4/E266)*B$265</f>
        <v>76653.63</v>
      </c>
      <c r="G266" s="74">
        <f t="shared" si="47"/>
        <v>133353.63</v>
      </c>
      <c r="H266" s="65">
        <f>H$251+400</f>
        <v>133800</v>
      </c>
    </row>
    <row r="267" spans="1:8" ht="15" customHeight="1">
      <c r="A267" s="109"/>
      <c r="B267" s="46"/>
      <c r="C267" s="109"/>
      <c r="D267" s="55" t="s">
        <v>23</v>
      </c>
      <c r="E267" s="84">
        <v>8</v>
      </c>
      <c r="F267" s="84">
        <f>(計算基礎!$G$13*計算基礎!$H$4/E267)*B$265</f>
        <v>95817.037499999991</v>
      </c>
      <c r="G267" s="75">
        <f t="shared" si="47"/>
        <v>152517.03749999998</v>
      </c>
      <c r="H267" s="65">
        <f>H$252+400</f>
        <v>153000</v>
      </c>
    </row>
    <row r="268" spans="1:8" ht="15" customHeight="1" thickBot="1">
      <c r="A268" s="110"/>
      <c r="B268" s="48"/>
      <c r="C268" s="110"/>
      <c r="D268" s="56" t="s">
        <v>24</v>
      </c>
      <c r="E268" s="106">
        <v>7</v>
      </c>
      <c r="F268" s="106">
        <f>(計算基礎!$G$13*計算基礎!$H$4/E268)*B$265</f>
        <v>109505.18571428572</v>
      </c>
      <c r="G268" s="126">
        <f t="shared" si="47"/>
        <v>166205.1857142857</v>
      </c>
      <c r="H268" s="67">
        <f>H$253+400</f>
        <v>166700</v>
      </c>
    </row>
    <row r="269" spans="1:8" ht="15" customHeight="1" thickTop="1">
      <c r="A269" s="109"/>
      <c r="B269" s="46"/>
      <c r="C269" s="109"/>
      <c r="D269" s="53" t="s">
        <v>19</v>
      </c>
      <c r="E269" s="103">
        <v>22</v>
      </c>
      <c r="F269" s="103">
        <f>(計算基礎!$G$13*計算基礎!$H$4/E269)*B$271</f>
        <v>34842.55909090909</v>
      </c>
      <c r="G269" s="122">
        <f t="shared" ref="G269:G274" si="48">F269+$C$271</f>
        <v>91542.559090909082</v>
      </c>
      <c r="H269" s="73">
        <f>H$248+600</f>
        <v>92200</v>
      </c>
    </row>
    <row r="270" spans="1:8" ht="15" customHeight="1">
      <c r="A270" s="109"/>
      <c r="B270" s="46"/>
      <c r="C270" s="109"/>
      <c r="D270" s="55" t="s">
        <v>20</v>
      </c>
      <c r="E270" s="84">
        <v>15</v>
      </c>
      <c r="F270" s="84">
        <f>(計算基礎!$G$13*計算基礎!$H$4/E270)*B$271</f>
        <v>51102.42</v>
      </c>
      <c r="G270" s="74">
        <f t="shared" si="48"/>
        <v>107802.42</v>
      </c>
      <c r="H270" s="65">
        <f>H$249+600</f>
        <v>108500</v>
      </c>
    </row>
    <row r="271" spans="1:8" ht="15" customHeight="1">
      <c r="A271" s="109">
        <v>3700</v>
      </c>
      <c r="B271" s="46">
        <v>9</v>
      </c>
      <c r="C271" s="109">
        <f>計算基礎!$J$2*B271</f>
        <v>56700</v>
      </c>
      <c r="D271" s="55" t="s">
        <v>21</v>
      </c>
      <c r="E271" s="84">
        <v>12</v>
      </c>
      <c r="F271" s="84">
        <f>(計算基礎!$G$13*計算基礎!$H$4/E271)*B$271</f>
        <v>63878.025000000001</v>
      </c>
      <c r="G271" s="74">
        <f t="shared" si="48"/>
        <v>120578.02499999999</v>
      </c>
      <c r="H271" s="65">
        <f>H$250+600</f>
        <v>121200</v>
      </c>
    </row>
    <row r="272" spans="1:8" ht="15" customHeight="1">
      <c r="A272" s="109"/>
      <c r="B272" s="46"/>
      <c r="C272" s="109"/>
      <c r="D272" s="55" t="s">
        <v>22</v>
      </c>
      <c r="E272" s="84">
        <v>10</v>
      </c>
      <c r="F272" s="84">
        <f>(計算基礎!$G$13*計算基礎!$H$4/E272)*B$271</f>
        <v>76653.63</v>
      </c>
      <c r="G272" s="74">
        <f t="shared" si="48"/>
        <v>133353.63</v>
      </c>
      <c r="H272" s="65">
        <f>H$251+600</f>
        <v>134000</v>
      </c>
    </row>
    <row r="273" spans="1:8" ht="15" customHeight="1">
      <c r="A273" s="109"/>
      <c r="B273" s="46"/>
      <c r="C273" s="109"/>
      <c r="D273" s="55" t="s">
        <v>23</v>
      </c>
      <c r="E273" s="84">
        <v>8</v>
      </c>
      <c r="F273" s="84">
        <f>(計算基礎!$G$13*計算基礎!$H$4/E273)*B$271</f>
        <v>95817.037499999991</v>
      </c>
      <c r="G273" s="75">
        <f t="shared" si="48"/>
        <v>152517.03749999998</v>
      </c>
      <c r="H273" s="65">
        <f>H$252+600</f>
        <v>153200</v>
      </c>
    </row>
    <row r="274" spans="1:8" ht="15" customHeight="1" thickBot="1">
      <c r="A274" s="109"/>
      <c r="B274" s="46"/>
      <c r="C274" s="109"/>
      <c r="D274" s="57" t="s">
        <v>24</v>
      </c>
      <c r="E274" s="85">
        <v>7</v>
      </c>
      <c r="F274" s="85">
        <f>(計算基礎!$G$13*計算基礎!$H$4/E274)*B$271</f>
        <v>109505.18571428572</v>
      </c>
      <c r="G274" s="74">
        <f t="shared" si="48"/>
        <v>166205.1857142857</v>
      </c>
      <c r="H274" s="203">
        <f>H$253+600</f>
        <v>166900</v>
      </c>
    </row>
    <row r="275" spans="1:8" ht="15" customHeight="1" thickTop="1">
      <c r="A275" s="211"/>
      <c r="B275" s="210"/>
      <c r="C275" s="211"/>
      <c r="D275" s="177" t="s">
        <v>19</v>
      </c>
      <c r="E275" s="179">
        <v>22</v>
      </c>
      <c r="F275" s="179">
        <f>(計算基礎!$G$13*計算基礎!$H$4/E275)*B$277</f>
        <v>38713.954545454544</v>
      </c>
      <c r="G275" s="211">
        <f t="shared" ref="G275:G280" si="49">F275+$C$277</f>
        <v>101713.95454545454</v>
      </c>
      <c r="H275" s="206">
        <f t="shared" ref="H275:H280" si="50">ROUNDUP(G275,-2)</f>
        <v>101800</v>
      </c>
    </row>
    <row r="276" spans="1:8" ht="15" customHeight="1">
      <c r="A276" s="109"/>
      <c r="B276" s="46"/>
      <c r="C276" s="109"/>
      <c r="D276" s="55" t="s">
        <v>20</v>
      </c>
      <c r="E276" s="82">
        <v>16</v>
      </c>
      <c r="F276" s="82">
        <f>(計算基礎!$G$13*計算基礎!$H$4/E276)*B$277</f>
        <v>53231.6875</v>
      </c>
      <c r="G276" s="52">
        <f t="shared" si="49"/>
        <v>116231.6875</v>
      </c>
      <c r="H276" s="65">
        <f t="shared" si="50"/>
        <v>116300</v>
      </c>
    </row>
    <row r="277" spans="1:8" ht="15" customHeight="1">
      <c r="A277" s="109">
        <v>3800</v>
      </c>
      <c r="B277" s="46">
        <v>10</v>
      </c>
      <c r="C277" s="109">
        <f>計算基礎!$J$2*B277</f>
        <v>63000</v>
      </c>
      <c r="D277" s="55" t="s">
        <v>21</v>
      </c>
      <c r="E277" s="84">
        <v>12</v>
      </c>
      <c r="F277" s="84">
        <f>(計算基礎!$G$13*計算基礎!$H$4/E277)*B$277</f>
        <v>70975.583333333328</v>
      </c>
      <c r="G277" s="74">
        <f t="shared" si="49"/>
        <v>133975.58333333331</v>
      </c>
      <c r="H277" s="65">
        <f t="shared" si="50"/>
        <v>134000</v>
      </c>
    </row>
    <row r="278" spans="1:8" ht="15" customHeight="1">
      <c r="A278" s="109"/>
      <c r="B278" s="46"/>
      <c r="C278" s="109"/>
      <c r="D278" s="55" t="s">
        <v>22</v>
      </c>
      <c r="E278" s="84">
        <v>10</v>
      </c>
      <c r="F278" s="84">
        <f>(計算基礎!$G$13*計算基礎!$H$4/E278)*B$277</f>
        <v>85170.7</v>
      </c>
      <c r="G278" s="74">
        <f t="shared" si="49"/>
        <v>148170.70000000001</v>
      </c>
      <c r="H278" s="65">
        <f t="shared" si="50"/>
        <v>148200</v>
      </c>
    </row>
    <row r="279" spans="1:8" ht="15" customHeight="1">
      <c r="A279" s="109"/>
      <c r="B279" s="46"/>
      <c r="C279" s="109"/>
      <c r="D279" s="55" t="s">
        <v>23</v>
      </c>
      <c r="E279" s="84">
        <v>8</v>
      </c>
      <c r="F279" s="84">
        <f>(計算基礎!$G$13*計算基礎!$H$4/E279)*B$277</f>
        <v>106463.375</v>
      </c>
      <c r="G279" s="75">
        <f t="shared" si="49"/>
        <v>169463.375</v>
      </c>
      <c r="H279" s="65">
        <f t="shared" si="50"/>
        <v>169500</v>
      </c>
    </row>
    <row r="280" spans="1:8" ht="15" customHeight="1" thickBot="1">
      <c r="A280" s="110"/>
      <c r="B280" s="48"/>
      <c r="C280" s="110"/>
      <c r="D280" s="56" t="s">
        <v>24</v>
      </c>
      <c r="E280" s="106">
        <v>7</v>
      </c>
      <c r="F280" s="106">
        <f>(計算基礎!$G$13*計算基礎!$H$4/E280)*B$277</f>
        <v>121672.42857142858</v>
      </c>
      <c r="G280" s="126">
        <f t="shared" si="49"/>
        <v>184672.42857142858</v>
      </c>
      <c r="H280" s="203">
        <f t="shared" si="50"/>
        <v>184700</v>
      </c>
    </row>
    <row r="281" spans="1:8" ht="15" customHeight="1" thickTop="1">
      <c r="A281" s="109"/>
      <c r="B281" s="46"/>
      <c r="C281" s="109"/>
      <c r="D281" s="53" t="s">
        <v>19</v>
      </c>
      <c r="E281" s="103">
        <v>22</v>
      </c>
      <c r="F281" s="81">
        <f>(計算基礎!$G$13*計算基礎!$H$4/E281)*B$283</f>
        <v>38713.954545454544</v>
      </c>
      <c r="G281" s="109">
        <f t="shared" ref="G281:G286" si="51">F281+$C$283</f>
        <v>101713.95454545454</v>
      </c>
      <c r="H281" s="231">
        <f>H$275+200</f>
        <v>102000</v>
      </c>
    </row>
    <row r="282" spans="1:8" ht="15" customHeight="1">
      <c r="A282" s="109"/>
      <c r="B282" s="46"/>
      <c r="C282" s="109"/>
      <c r="D282" s="55" t="s">
        <v>20</v>
      </c>
      <c r="E282" s="82">
        <v>16</v>
      </c>
      <c r="F282" s="82">
        <f>(計算基礎!$G$13*計算基礎!$H$4/E282)*B$283</f>
        <v>53231.6875</v>
      </c>
      <c r="G282" s="52">
        <f t="shared" si="51"/>
        <v>116231.6875</v>
      </c>
      <c r="H282" s="65">
        <f>H$276+200</f>
        <v>116500</v>
      </c>
    </row>
    <row r="283" spans="1:8" ht="15" customHeight="1">
      <c r="A283" s="109">
        <v>3900</v>
      </c>
      <c r="B283" s="46">
        <v>10</v>
      </c>
      <c r="C283" s="109">
        <f>計算基礎!$J$2*B283</f>
        <v>63000</v>
      </c>
      <c r="D283" s="55" t="s">
        <v>21</v>
      </c>
      <c r="E283" s="82">
        <v>12</v>
      </c>
      <c r="F283" s="84">
        <f>(計算基礎!$G$13*計算基礎!$H$4/E283)*B$283</f>
        <v>70975.583333333328</v>
      </c>
      <c r="G283" s="74">
        <f t="shared" si="51"/>
        <v>133975.58333333331</v>
      </c>
      <c r="H283" s="65">
        <f>H$277+200</f>
        <v>134200</v>
      </c>
    </row>
    <row r="284" spans="1:8" ht="15" customHeight="1">
      <c r="A284" s="109"/>
      <c r="B284" s="46"/>
      <c r="C284" s="109"/>
      <c r="D284" s="55" t="s">
        <v>22</v>
      </c>
      <c r="E284" s="82">
        <v>10</v>
      </c>
      <c r="F284" s="84">
        <f>(計算基礎!$G$13*計算基礎!$H$4/E284)*B$283</f>
        <v>85170.7</v>
      </c>
      <c r="G284" s="74">
        <f t="shared" si="51"/>
        <v>148170.70000000001</v>
      </c>
      <c r="H284" s="65">
        <f>H$278+200</f>
        <v>148400</v>
      </c>
    </row>
    <row r="285" spans="1:8" ht="15" customHeight="1">
      <c r="A285" s="109"/>
      <c r="B285" s="46"/>
      <c r="C285" s="109"/>
      <c r="D285" s="55" t="s">
        <v>23</v>
      </c>
      <c r="E285" s="82">
        <v>8</v>
      </c>
      <c r="F285" s="84">
        <f>(計算基礎!$G$13*計算基礎!$H$4/E285)*B$283</f>
        <v>106463.375</v>
      </c>
      <c r="G285" s="75">
        <f t="shared" si="51"/>
        <v>169463.375</v>
      </c>
      <c r="H285" s="203">
        <f>H$279+200</f>
        <v>169700</v>
      </c>
    </row>
    <row r="286" spans="1:8" ht="15" customHeight="1" thickBot="1">
      <c r="A286" s="110"/>
      <c r="B286" s="48"/>
      <c r="C286" s="110"/>
      <c r="D286" s="56" t="s">
        <v>24</v>
      </c>
      <c r="E286" s="87">
        <v>7</v>
      </c>
      <c r="F286" s="106">
        <f>(計算基礎!$G$13*計算基礎!$H$4/E286)*B$283</f>
        <v>121672.42857142858</v>
      </c>
      <c r="G286" s="126">
        <f t="shared" si="51"/>
        <v>184672.42857142858</v>
      </c>
      <c r="H286" s="67">
        <f>H$280+200</f>
        <v>184900</v>
      </c>
    </row>
    <row r="287" spans="1:8" ht="15" customHeight="1" thickTop="1">
      <c r="A287" s="109"/>
      <c r="B287" s="46"/>
      <c r="C287" s="109"/>
      <c r="D287" s="53" t="s">
        <v>19</v>
      </c>
      <c r="E287" s="81">
        <v>22</v>
      </c>
      <c r="F287" s="81">
        <f>(計算基礎!$G$13*計算基礎!$H$4/E287)*B$289</f>
        <v>38713.954545454544</v>
      </c>
      <c r="G287" s="109">
        <f t="shared" ref="G287:G292" si="52">F287+$C$289</f>
        <v>101713.95454545454</v>
      </c>
      <c r="H287" s="231">
        <f>H$275+400</f>
        <v>102200</v>
      </c>
    </row>
    <row r="288" spans="1:8" ht="15" customHeight="1">
      <c r="A288" s="109"/>
      <c r="B288" s="46"/>
      <c r="C288" s="109"/>
      <c r="D288" s="55" t="s">
        <v>20</v>
      </c>
      <c r="E288" s="82">
        <v>16</v>
      </c>
      <c r="F288" s="82">
        <f>(計算基礎!$G$13*計算基礎!$H$4/E288)*B$289</f>
        <v>53231.6875</v>
      </c>
      <c r="G288" s="52">
        <f t="shared" si="52"/>
        <v>116231.6875</v>
      </c>
      <c r="H288" s="65">
        <f>H$276+400</f>
        <v>116700</v>
      </c>
    </row>
    <row r="289" spans="1:8" ht="15" customHeight="1">
      <c r="A289" s="109">
        <v>4000</v>
      </c>
      <c r="B289" s="46">
        <v>10</v>
      </c>
      <c r="C289" s="109">
        <f>計算基礎!$J$2*B289</f>
        <v>63000</v>
      </c>
      <c r="D289" s="55" t="s">
        <v>21</v>
      </c>
      <c r="E289" s="82">
        <v>12</v>
      </c>
      <c r="F289" s="84">
        <f>(計算基礎!$G$13*計算基礎!$H$4/E289)*B$289</f>
        <v>70975.583333333328</v>
      </c>
      <c r="G289" s="74">
        <f t="shared" si="52"/>
        <v>133975.58333333331</v>
      </c>
      <c r="H289" s="65">
        <f>H$277+400</f>
        <v>134400</v>
      </c>
    </row>
    <row r="290" spans="1:8" ht="15" customHeight="1">
      <c r="A290" s="109"/>
      <c r="B290" s="46"/>
      <c r="C290" s="109"/>
      <c r="D290" s="55" t="s">
        <v>22</v>
      </c>
      <c r="E290" s="82">
        <v>10</v>
      </c>
      <c r="F290" s="84">
        <f>(計算基礎!$G$13*計算基礎!$H$4/E290)*B$289</f>
        <v>85170.7</v>
      </c>
      <c r="G290" s="74">
        <f t="shared" si="52"/>
        <v>148170.70000000001</v>
      </c>
      <c r="H290" s="65">
        <f>H$278+400</f>
        <v>148600</v>
      </c>
    </row>
    <row r="291" spans="1:8" ht="15" customHeight="1">
      <c r="A291" s="109"/>
      <c r="B291" s="46"/>
      <c r="C291" s="109"/>
      <c r="D291" s="55" t="s">
        <v>23</v>
      </c>
      <c r="E291" s="82">
        <v>8</v>
      </c>
      <c r="F291" s="84">
        <v>2</v>
      </c>
      <c r="G291" s="75">
        <f t="shared" si="52"/>
        <v>63002</v>
      </c>
      <c r="H291" s="203">
        <f>H$279+400</f>
        <v>169900</v>
      </c>
    </row>
    <row r="292" spans="1:8" ht="15" customHeight="1" thickBot="1">
      <c r="A292" s="110"/>
      <c r="B292" s="48"/>
      <c r="C292" s="110"/>
      <c r="D292" s="56" t="s">
        <v>24</v>
      </c>
      <c r="E292" s="87">
        <v>7</v>
      </c>
      <c r="F292" s="106">
        <f>(計算基礎!$G$13*計算基礎!$H$4/E292)*B$289</f>
        <v>121672.42857142858</v>
      </c>
      <c r="G292" s="126">
        <f t="shared" si="52"/>
        <v>184672.42857142858</v>
      </c>
      <c r="H292" s="67">
        <f>H$280+400</f>
        <v>185100</v>
      </c>
    </row>
    <row r="293" spans="1:8" ht="15" customHeight="1" thickTop="1">
      <c r="A293" s="109"/>
      <c r="B293" s="46"/>
      <c r="C293" s="109"/>
      <c r="D293" s="53" t="s">
        <v>19</v>
      </c>
      <c r="E293" s="82">
        <v>22</v>
      </c>
      <c r="F293" s="81">
        <f>(計算基礎!$G$13*計算基礎!$H$4/E293)*B$295</f>
        <v>38713.954545454544</v>
      </c>
      <c r="G293" s="109">
        <f t="shared" ref="G293:G298" si="53">F293+$C$295</f>
        <v>101713.95454545454</v>
      </c>
      <c r="H293" s="231">
        <f>H$275+600</f>
        <v>102400</v>
      </c>
    </row>
    <row r="294" spans="1:8" ht="15" customHeight="1">
      <c r="A294" s="109"/>
      <c r="B294" s="46"/>
      <c r="C294" s="109"/>
      <c r="D294" s="55" t="s">
        <v>20</v>
      </c>
      <c r="E294" s="82">
        <v>16</v>
      </c>
      <c r="F294" s="82">
        <f>(計算基礎!$G$13*計算基礎!$H$4/E294)*B$295</f>
        <v>53231.6875</v>
      </c>
      <c r="G294" s="52">
        <f t="shared" si="53"/>
        <v>116231.6875</v>
      </c>
      <c r="H294" s="65">
        <f>H$276+600</f>
        <v>116900</v>
      </c>
    </row>
    <row r="295" spans="1:8" ht="15" customHeight="1">
      <c r="A295" s="109">
        <v>4100</v>
      </c>
      <c r="B295" s="46">
        <v>10</v>
      </c>
      <c r="C295" s="109">
        <f>計算基礎!$J$2*B295</f>
        <v>63000</v>
      </c>
      <c r="D295" s="55" t="s">
        <v>21</v>
      </c>
      <c r="E295" s="82">
        <v>12</v>
      </c>
      <c r="F295" s="84">
        <f>(計算基礎!$G$13*計算基礎!$H$4/E295)*B$295</f>
        <v>70975.583333333328</v>
      </c>
      <c r="G295" s="74">
        <f t="shared" si="53"/>
        <v>133975.58333333331</v>
      </c>
      <c r="H295" s="65">
        <f>H$277+600</f>
        <v>134600</v>
      </c>
    </row>
    <row r="296" spans="1:8" ht="15" customHeight="1">
      <c r="A296" s="109"/>
      <c r="B296" s="46"/>
      <c r="C296" s="109"/>
      <c r="D296" s="55" t="s">
        <v>22</v>
      </c>
      <c r="E296" s="82">
        <v>10</v>
      </c>
      <c r="F296" s="84">
        <f>(計算基礎!$G$13*計算基礎!$H$4/E296)*B$295</f>
        <v>85170.7</v>
      </c>
      <c r="G296" s="74">
        <f t="shared" si="53"/>
        <v>148170.70000000001</v>
      </c>
      <c r="H296" s="65">
        <f>H$278+600</f>
        <v>148800</v>
      </c>
    </row>
    <row r="297" spans="1:8" ht="15" customHeight="1">
      <c r="A297" s="109"/>
      <c r="B297" s="46"/>
      <c r="C297" s="109"/>
      <c r="D297" s="55" t="s">
        <v>23</v>
      </c>
      <c r="E297" s="82">
        <v>8</v>
      </c>
      <c r="F297" s="84">
        <f>(計算基礎!$G$13*計算基礎!$H$4/E297)*B$295</f>
        <v>106463.375</v>
      </c>
      <c r="G297" s="75">
        <f t="shared" si="53"/>
        <v>169463.375</v>
      </c>
      <c r="H297" s="203">
        <f>H$279+600</f>
        <v>170100</v>
      </c>
    </row>
    <row r="298" spans="1:8" ht="15" customHeight="1" thickBot="1">
      <c r="A298" s="109"/>
      <c r="B298" s="46"/>
      <c r="C298" s="109"/>
      <c r="D298" s="57" t="s">
        <v>24</v>
      </c>
      <c r="E298" s="151">
        <v>7</v>
      </c>
      <c r="F298" s="85">
        <f>(計算基礎!$G$13*計算基礎!$H$4/E298)*B$295</f>
        <v>121672.42857142858</v>
      </c>
      <c r="G298" s="74">
        <f t="shared" si="53"/>
        <v>184672.42857142858</v>
      </c>
      <c r="H298" s="203">
        <f>H$280+600</f>
        <v>185300</v>
      </c>
    </row>
    <row r="299" spans="1:8" ht="15" customHeight="1" thickTop="1">
      <c r="A299" s="211"/>
      <c r="B299" s="210"/>
      <c r="C299" s="211"/>
      <c r="D299" s="177" t="s">
        <v>19</v>
      </c>
      <c r="E299" s="179">
        <v>23</v>
      </c>
      <c r="F299" s="179">
        <f>(計算基礎!$G$13*計算基礎!$H$4/E299)*B$301</f>
        <v>40733.813043478258</v>
      </c>
      <c r="G299" s="211">
        <f t="shared" ref="G299:G304" si="54">F299+$C$301</f>
        <v>110033.81304347827</v>
      </c>
      <c r="H299" s="230">
        <f t="shared" ref="H299:H304" si="55">ROUNDUP(G299,-2)</f>
        <v>110100</v>
      </c>
    </row>
    <row r="300" spans="1:8" ht="15" customHeight="1">
      <c r="A300" s="109"/>
      <c r="B300" s="46"/>
      <c r="C300" s="109"/>
      <c r="D300" s="55" t="s">
        <v>20</v>
      </c>
      <c r="E300" s="82">
        <v>16</v>
      </c>
      <c r="F300" s="82">
        <f>(計算基礎!$G$13*計算基礎!$H$4/E300)*B$301</f>
        <v>58554.856249999997</v>
      </c>
      <c r="G300" s="52">
        <f t="shared" si="54"/>
        <v>127854.85625</v>
      </c>
      <c r="H300" s="65">
        <f t="shared" si="55"/>
        <v>127900</v>
      </c>
    </row>
    <row r="301" spans="1:8" ht="15" customHeight="1">
      <c r="A301" s="109">
        <v>4200</v>
      </c>
      <c r="B301" s="46">
        <v>11</v>
      </c>
      <c r="C301" s="109">
        <f>計算基礎!$J$2*B301</f>
        <v>69300</v>
      </c>
      <c r="D301" s="55" t="s">
        <v>21</v>
      </c>
      <c r="E301" s="82">
        <v>12</v>
      </c>
      <c r="F301" s="84">
        <f>(計算基礎!$G$13*計算基礎!$H$4/E301)*B$301</f>
        <v>78073.141666666663</v>
      </c>
      <c r="G301" s="74">
        <f t="shared" si="54"/>
        <v>147373.14166666666</v>
      </c>
      <c r="H301" s="65">
        <f t="shared" si="55"/>
        <v>147400</v>
      </c>
    </row>
    <row r="302" spans="1:8" ht="15" customHeight="1">
      <c r="A302" s="109"/>
      <c r="B302" s="46"/>
      <c r="C302" s="109"/>
      <c r="D302" s="55" t="s">
        <v>22</v>
      </c>
      <c r="E302" s="82">
        <v>10</v>
      </c>
      <c r="F302" s="84">
        <f>(計算基礎!$G$13*計算基礎!$H$4/E302)*B$301</f>
        <v>93687.76999999999</v>
      </c>
      <c r="G302" s="74">
        <f t="shared" si="54"/>
        <v>162987.76999999999</v>
      </c>
      <c r="H302" s="65">
        <f t="shared" si="55"/>
        <v>163000</v>
      </c>
    </row>
    <row r="303" spans="1:8" ht="15" customHeight="1">
      <c r="A303" s="109"/>
      <c r="B303" s="46"/>
      <c r="C303" s="109"/>
      <c r="D303" s="55" t="s">
        <v>23</v>
      </c>
      <c r="E303" s="82">
        <v>8</v>
      </c>
      <c r="F303" s="84">
        <f>(計算基礎!$G$13*計算基礎!$H$4/E303)*B$301</f>
        <v>117109.71249999999</v>
      </c>
      <c r="G303" s="75">
        <f t="shared" si="54"/>
        <v>186409.71249999999</v>
      </c>
      <c r="H303" s="65">
        <f t="shared" si="55"/>
        <v>186500</v>
      </c>
    </row>
    <row r="304" spans="1:8" ht="15" customHeight="1" thickBot="1">
      <c r="A304" s="45"/>
      <c r="B304" s="53"/>
      <c r="C304" s="45"/>
      <c r="D304" s="57" t="s">
        <v>24</v>
      </c>
      <c r="E304" s="151">
        <v>7</v>
      </c>
      <c r="F304" s="85">
        <f>(計算基礎!$G$13*計算基礎!$H$4/E304)*B$301</f>
        <v>133839.67142857143</v>
      </c>
      <c r="G304" s="74">
        <f t="shared" si="54"/>
        <v>203139.67142857143</v>
      </c>
      <c r="H304" s="80">
        <f t="shared" si="55"/>
        <v>203200</v>
      </c>
    </row>
    <row r="305" spans="1:8" ht="15" customHeight="1">
      <c r="A305" s="54"/>
      <c r="B305" s="54"/>
      <c r="C305" s="54"/>
      <c r="D305" s="159"/>
      <c r="E305" s="228"/>
      <c r="F305" s="228"/>
      <c r="G305" s="228"/>
      <c r="H305" s="128"/>
    </row>
    <row r="306" spans="1:8" ht="15" customHeight="1" thickBot="1">
      <c r="A306" s="54"/>
      <c r="B306" s="54"/>
      <c r="C306" s="54"/>
      <c r="D306" s="54"/>
      <c r="E306" s="104"/>
      <c r="F306" s="104"/>
      <c r="G306" s="104"/>
      <c r="H306" s="128"/>
    </row>
    <row r="307" spans="1:8" ht="15" customHeight="1" thickBot="1">
      <c r="A307" s="132" t="s">
        <v>1</v>
      </c>
      <c r="B307" s="133" t="s">
        <v>35</v>
      </c>
      <c r="C307" s="134" t="str">
        <f>"融着費(@" &amp; 計算基礎!$J$2&amp;")"</f>
        <v>融着費(@6300)</v>
      </c>
      <c r="D307" s="132" t="s">
        <v>0</v>
      </c>
      <c r="E307" s="133" t="s">
        <v>3</v>
      </c>
      <c r="F307" s="135" t="s">
        <v>2</v>
      </c>
      <c r="G307" s="136" t="s">
        <v>36</v>
      </c>
      <c r="H307" s="137" t="s">
        <v>49</v>
      </c>
    </row>
    <row r="308" spans="1:8" ht="15" customHeight="1" thickTop="1">
      <c r="A308" s="109"/>
      <c r="B308" s="46"/>
      <c r="C308" s="109"/>
      <c r="D308" s="53" t="s">
        <v>19</v>
      </c>
      <c r="E308" s="103">
        <v>22</v>
      </c>
      <c r="F308" s="103">
        <f>(計算基礎!$G$13*計算基礎!$H$4/E308)*B$310</f>
        <v>42585.35</v>
      </c>
      <c r="G308" s="122">
        <f t="shared" ref="G308:G313" si="56">F308+$C$310</f>
        <v>111885.35</v>
      </c>
      <c r="H308" s="230">
        <f>ROUNDUP(G308,-2)</f>
        <v>111900</v>
      </c>
    </row>
    <row r="309" spans="1:8" ht="15" customHeight="1">
      <c r="A309" s="109"/>
      <c r="B309" s="46"/>
      <c r="C309" s="109"/>
      <c r="D309" s="55" t="s">
        <v>20</v>
      </c>
      <c r="E309" s="84">
        <v>16</v>
      </c>
      <c r="F309" s="84">
        <f>(計算基礎!$G$13*計算基礎!$H$4/E309)*B$310</f>
        <v>58554.856249999997</v>
      </c>
      <c r="G309" s="74">
        <f t="shared" si="56"/>
        <v>127854.85625</v>
      </c>
      <c r="H309" s="65">
        <f>H$300+200</f>
        <v>128100</v>
      </c>
    </row>
    <row r="310" spans="1:8" ht="15" customHeight="1">
      <c r="A310" s="109">
        <v>4300</v>
      </c>
      <c r="B310" s="46">
        <v>11</v>
      </c>
      <c r="C310" s="109">
        <f>計算基礎!$J$2*B310</f>
        <v>69300</v>
      </c>
      <c r="D310" s="55" t="s">
        <v>21</v>
      </c>
      <c r="E310" s="84">
        <v>12</v>
      </c>
      <c r="F310" s="84">
        <f>(計算基礎!$G$13*計算基礎!$H$4/E310)*B$310</f>
        <v>78073.141666666663</v>
      </c>
      <c r="G310" s="74">
        <f t="shared" si="56"/>
        <v>147373.14166666666</v>
      </c>
      <c r="H310" s="65">
        <f>H$301+200</f>
        <v>147600</v>
      </c>
    </row>
    <row r="311" spans="1:8" ht="15" customHeight="1">
      <c r="A311" s="109"/>
      <c r="B311" s="46"/>
      <c r="C311" s="109"/>
      <c r="D311" s="55" t="s">
        <v>22</v>
      </c>
      <c r="E311" s="84">
        <v>10</v>
      </c>
      <c r="F311" s="84">
        <f>(計算基礎!$G$13*計算基礎!$H$4/E311)*B$310</f>
        <v>93687.76999999999</v>
      </c>
      <c r="G311" s="74">
        <f t="shared" si="56"/>
        <v>162987.76999999999</v>
      </c>
      <c r="H311" s="65">
        <f>H$302+200</f>
        <v>163200</v>
      </c>
    </row>
    <row r="312" spans="1:8" ht="15" customHeight="1">
      <c r="A312" s="109"/>
      <c r="B312" s="46"/>
      <c r="C312" s="109"/>
      <c r="D312" s="55" t="s">
        <v>23</v>
      </c>
      <c r="E312" s="84">
        <v>8</v>
      </c>
      <c r="F312" s="84">
        <f>(計算基礎!$G$13*計算基礎!$H$4/E312)*B$310</f>
        <v>117109.71249999999</v>
      </c>
      <c r="G312" s="75">
        <f t="shared" si="56"/>
        <v>186409.71249999999</v>
      </c>
      <c r="H312" s="65">
        <f>H$303+200</f>
        <v>186700</v>
      </c>
    </row>
    <row r="313" spans="1:8" ht="15" customHeight="1" thickBot="1">
      <c r="A313" s="110"/>
      <c r="B313" s="48"/>
      <c r="C313" s="110"/>
      <c r="D313" s="56" t="s">
        <v>24</v>
      </c>
      <c r="E313" s="106">
        <v>7</v>
      </c>
      <c r="F313" s="76">
        <f>(計算基礎!$G$13*計算基礎!$H$4/E313)*B$310</f>
        <v>133839.67142857143</v>
      </c>
      <c r="G313" s="74">
        <f t="shared" si="56"/>
        <v>203139.67142857143</v>
      </c>
      <c r="H313" s="203">
        <f>H$304+200</f>
        <v>203400</v>
      </c>
    </row>
    <row r="314" spans="1:8" ht="15" customHeight="1" thickTop="1">
      <c r="A314" s="109"/>
      <c r="B314" s="46"/>
      <c r="C314" s="109"/>
      <c r="D314" s="55" t="s">
        <v>19</v>
      </c>
      <c r="E314" s="84">
        <v>22</v>
      </c>
      <c r="F314" s="103">
        <f>(計算基礎!$G$13*計算基礎!$H$4/E314)*B$316</f>
        <v>42585.35</v>
      </c>
      <c r="G314" s="200">
        <f t="shared" ref="G314:G319" si="57">F314+$C$316</f>
        <v>111885.35</v>
      </c>
      <c r="H314" s="68">
        <f>H$308+200</f>
        <v>112100</v>
      </c>
    </row>
    <row r="315" spans="1:8" ht="15" customHeight="1">
      <c r="A315" s="109"/>
      <c r="B315" s="46"/>
      <c r="C315" s="109"/>
      <c r="D315" s="55" t="s">
        <v>20</v>
      </c>
      <c r="E315" s="84">
        <v>16</v>
      </c>
      <c r="F315" s="84">
        <f>(計算基礎!$G$13*計算基礎!$H$4/E315)*B$316</f>
        <v>58554.856249999997</v>
      </c>
      <c r="G315" s="74">
        <f t="shared" si="57"/>
        <v>127854.85625</v>
      </c>
      <c r="H315" s="65">
        <f>H$300+400</f>
        <v>128300</v>
      </c>
    </row>
    <row r="316" spans="1:8" ht="15" customHeight="1">
      <c r="A316" s="109">
        <v>4400</v>
      </c>
      <c r="B316" s="46">
        <v>11</v>
      </c>
      <c r="C316" s="109">
        <f>計算基礎!$J$2*B316</f>
        <v>69300</v>
      </c>
      <c r="D316" s="55" t="s">
        <v>21</v>
      </c>
      <c r="E316" s="84">
        <v>12</v>
      </c>
      <c r="F316" s="84">
        <f>(計算基礎!$G$13*計算基礎!$H$4/E316)*B$316</f>
        <v>78073.141666666663</v>
      </c>
      <c r="G316" s="74">
        <f t="shared" si="57"/>
        <v>147373.14166666666</v>
      </c>
      <c r="H316" s="65">
        <f>H$301+400</f>
        <v>147800</v>
      </c>
    </row>
    <row r="317" spans="1:8" ht="15" customHeight="1">
      <c r="A317" s="109"/>
      <c r="B317" s="46"/>
      <c r="C317" s="109"/>
      <c r="D317" s="55" t="s">
        <v>22</v>
      </c>
      <c r="E317" s="84">
        <v>10</v>
      </c>
      <c r="F317" s="84">
        <f>(計算基礎!$G$13*計算基礎!$H$4/E317)*B$316</f>
        <v>93687.76999999999</v>
      </c>
      <c r="G317" s="74">
        <f t="shared" si="57"/>
        <v>162987.76999999999</v>
      </c>
      <c r="H317" s="65">
        <f>H$302+400</f>
        <v>163400</v>
      </c>
    </row>
    <row r="318" spans="1:8" ht="15" customHeight="1">
      <c r="A318" s="109"/>
      <c r="B318" s="46"/>
      <c r="C318" s="109"/>
      <c r="D318" s="55" t="s">
        <v>23</v>
      </c>
      <c r="E318" s="84">
        <v>8</v>
      </c>
      <c r="F318" s="84">
        <f>(計算基礎!$G$13*計算基礎!$H$4/E318)*B$316</f>
        <v>117109.71249999999</v>
      </c>
      <c r="G318" s="75">
        <f t="shared" si="57"/>
        <v>186409.71249999999</v>
      </c>
      <c r="H318" s="65">
        <f>H$303+400</f>
        <v>186900</v>
      </c>
    </row>
    <row r="319" spans="1:8" ht="15" customHeight="1" thickBot="1">
      <c r="A319" s="109"/>
      <c r="B319" s="46"/>
      <c r="C319" s="109"/>
      <c r="D319" s="57" t="s">
        <v>24</v>
      </c>
      <c r="E319" s="85">
        <v>7</v>
      </c>
      <c r="F319" s="85">
        <f>(計算基礎!$G$13*計算基礎!$H$4/E319)*B$316</f>
        <v>133839.67142857143</v>
      </c>
      <c r="G319" s="74">
        <f t="shared" si="57"/>
        <v>203139.67142857143</v>
      </c>
      <c r="H319" s="65">
        <f>H$304+400</f>
        <v>203600</v>
      </c>
    </row>
    <row r="320" spans="1:8" ht="15" customHeight="1" thickTop="1">
      <c r="A320" s="211"/>
      <c r="B320" s="210"/>
      <c r="C320" s="211"/>
      <c r="D320" s="177" t="s">
        <v>19</v>
      </c>
      <c r="E320" s="208">
        <v>23</v>
      </c>
      <c r="F320" s="208">
        <f>(計算基礎!$G$13*計算基礎!$H$4/E320)*B$322</f>
        <v>44436.886956521739</v>
      </c>
      <c r="G320" s="205">
        <f t="shared" ref="G320:G325" si="58">F320+$C$322</f>
        <v>120036.88695652175</v>
      </c>
      <c r="H320" s="230">
        <f t="shared" ref="H320:H325" si="59">ROUNDUP(G320,-2)</f>
        <v>120100</v>
      </c>
    </row>
    <row r="321" spans="1:8" ht="15" customHeight="1">
      <c r="A321" s="109"/>
      <c r="B321" s="46"/>
      <c r="C321" s="109"/>
      <c r="D321" s="55" t="s">
        <v>20</v>
      </c>
      <c r="E321" s="84">
        <v>16</v>
      </c>
      <c r="F321" s="84">
        <f>(計算基礎!$G$13*計算基礎!$H$4/E321)*B$322</f>
        <v>63878.024999999994</v>
      </c>
      <c r="G321" s="74">
        <f t="shared" si="58"/>
        <v>139478.02499999999</v>
      </c>
      <c r="H321" s="65">
        <f t="shared" si="59"/>
        <v>139500</v>
      </c>
    </row>
    <row r="322" spans="1:8" ht="15" customHeight="1">
      <c r="A322" s="109">
        <v>4500</v>
      </c>
      <c r="B322" s="46">
        <v>12</v>
      </c>
      <c r="C322" s="109">
        <f>計算基礎!$J$2*B322</f>
        <v>75600</v>
      </c>
      <c r="D322" s="55" t="s">
        <v>21</v>
      </c>
      <c r="E322" s="84">
        <v>12</v>
      </c>
      <c r="F322" s="84">
        <f>(計算基礎!$G$13*計算基礎!$H$4/E322)*B$322</f>
        <v>85170.7</v>
      </c>
      <c r="G322" s="74">
        <f t="shared" si="58"/>
        <v>160770.70000000001</v>
      </c>
      <c r="H322" s="65">
        <f t="shared" si="59"/>
        <v>160800</v>
      </c>
    </row>
    <row r="323" spans="1:8" ht="15" customHeight="1">
      <c r="A323" s="109"/>
      <c r="B323" s="46"/>
      <c r="C323" s="109"/>
      <c r="D323" s="55" t="s">
        <v>22</v>
      </c>
      <c r="E323" s="84">
        <v>10</v>
      </c>
      <c r="F323" s="84">
        <f>(計算基礎!$G$13*計算基礎!$H$4/E323)*B$322</f>
        <v>102204.84</v>
      </c>
      <c r="G323" s="74">
        <f t="shared" si="58"/>
        <v>177804.84</v>
      </c>
      <c r="H323" s="65">
        <f t="shared" si="59"/>
        <v>177900</v>
      </c>
    </row>
    <row r="324" spans="1:8" ht="15" customHeight="1">
      <c r="A324" s="109"/>
      <c r="B324" s="46"/>
      <c r="C324" s="109"/>
      <c r="D324" s="55" t="s">
        <v>23</v>
      </c>
      <c r="E324" s="84">
        <v>8</v>
      </c>
      <c r="F324" s="84">
        <f>(計算基礎!$G$13*計算基礎!$H$4/E324)*B$322</f>
        <v>127756.04999999999</v>
      </c>
      <c r="G324" s="75">
        <f t="shared" si="58"/>
        <v>203356.05</v>
      </c>
      <c r="H324" s="65">
        <f t="shared" si="59"/>
        <v>203400</v>
      </c>
    </row>
    <row r="325" spans="1:8" ht="15" customHeight="1" thickBot="1">
      <c r="A325" s="110"/>
      <c r="B325" s="48"/>
      <c r="C325" s="110"/>
      <c r="D325" s="56" t="s">
        <v>24</v>
      </c>
      <c r="E325" s="106">
        <v>7</v>
      </c>
      <c r="F325" s="106">
        <f>(計算基礎!$G$13*計算基礎!$H$4/E325)*B$322</f>
        <v>146006.91428571427</v>
      </c>
      <c r="G325" s="126">
        <f t="shared" si="58"/>
        <v>221606.91428571427</v>
      </c>
      <c r="H325" s="203">
        <f t="shared" si="59"/>
        <v>221700</v>
      </c>
    </row>
    <row r="326" spans="1:8" ht="15" customHeight="1" thickTop="1">
      <c r="A326" s="109"/>
      <c r="B326" s="46"/>
      <c r="C326" s="109"/>
      <c r="D326" s="53" t="s">
        <v>19</v>
      </c>
      <c r="E326" s="81">
        <v>23</v>
      </c>
      <c r="F326" s="81">
        <f>(計算基礎!$G$13*計算基礎!$H$4/E326)*B$328</f>
        <v>44436.886956521739</v>
      </c>
      <c r="G326" s="109">
        <f t="shared" ref="G326:G331" si="60">F326+$C$328</f>
        <v>120036.88695652175</v>
      </c>
      <c r="H326" s="231">
        <f>H$320+200</f>
        <v>120300</v>
      </c>
    </row>
    <row r="327" spans="1:8" ht="15" customHeight="1">
      <c r="A327" s="109"/>
      <c r="B327" s="46"/>
      <c r="C327" s="109"/>
      <c r="D327" s="55" t="s">
        <v>20</v>
      </c>
      <c r="E327" s="82">
        <v>16</v>
      </c>
      <c r="F327" s="82">
        <f>(計算基礎!$G$13*計算基礎!$H$4/E327)*B$328</f>
        <v>63878.024999999994</v>
      </c>
      <c r="G327" s="52">
        <f t="shared" si="60"/>
        <v>139478.02499999999</v>
      </c>
      <c r="H327" s="65">
        <f>H$321+200</f>
        <v>139700</v>
      </c>
    </row>
    <row r="328" spans="1:8" ht="15" customHeight="1">
      <c r="A328" s="109">
        <v>4600</v>
      </c>
      <c r="B328" s="46">
        <v>12</v>
      </c>
      <c r="C328" s="109">
        <f>計算基礎!$J$2*B328</f>
        <v>75600</v>
      </c>
      <c r="D328" s="55" t="s">
        <v>21</v>
      </c>
      <c r="E328" s="84">
        <v>12</v>
      </c>
      <c r="F328" s="84">
        <f>(計算基礎!$G$13*計算基礎!$H$4/E328)*B$328</f>
        <v>85170.7</v>
      </c>
      <c r="G328" s="74">
        <f t="shared" si="60"/>
        <v>160770.70000000001</v>
      </c>
      <c r="H328" s="65">
        <f>H$322+200</f>
        <v>161000</v>
      </c>
    </row>
    <row r="329" spans="1:8" ht="15" customHeight="1">
      <c r="A329" s="109"/>
      <c r="B329" s="46"/>
      <c r="C329" s="109"/>
      <c r="D329" s="55" t="s">
        <v>22</v>
      </c>
      <c r="E329" s="84">
        <v>10</v>
      </c>
      <c r="F329" s="84">
        <f>(計算基礎!$G$13*計算基礎!$H$4/E329)*B$328</f>
        <v>102204.84</v>
      </c>
      <c r="G329" s="74">
        <f t="shared" si="60"/>
        <v>177804.84</v>
      </c>
      <c r="H329" s="65">
        <f>H$323+200</f>
        <v>178100</v>
      </c>
    </row>
    <row r="330" spans="1:8" ht="15" customHeight="1">
      <c r="A330" s="109"/>
      <c r="B330" s="46"/>
      <c r="C330" s="109"/>
      <c r="D330" s="55" t="s">
        <v>23</v>
      </c>
      <c r="E330" s="84">
        <v>8</v>
      </c>
      <c r="F330" s="84">
        <f>(計算基礎!$G$13*計算基礎!$H$4/E330)*B$328</f>
        <v>127756.04999999999</v>
      </c>
      <c r="G330" s="75">
        <f t="shared" si="60"/>
        <v>203356.05</v>
      </c>
      <c r="H330" s="203">
        <f>H$324+200</f>
        <v>203600</v>
      </c>
    </row>
    <row r="331" spans="1:8" ht="15" customHeight="1" thickBot="1">
      <c r="A331" s="110"/>
      <c r="B331" s="48"/>
      <c r="C331" s="110"/>
      <c r="D331" s="56" t="s">
        <v>24</v>
      </c>
      <c r="E331" s="106">
        <v>7</v>
      </c>
      <c r="F331" s="106">
        <f>(計算基礎!$G$13*計算基礎!$H$4/E331)*B$328</f>
        <v>146006.91428571427</v>
      </c>
      <c r="G331" s="126">
        <f t="shared" si="60"/>
        <v>221606.91428571427</v>
      </c>
      <c r="H331" s="67">
        <f>H$325+200</f>
        <v>221900</v>
      </c>
    </row>
    <row r="332" spans="1:8" ht="15" customHeight="1" thickTop="1">
      <c r="A332" s="109"/>
      <c r="B332" s="46"/>
      <c r="C332" s="109"/>
      <c r="D332" s="53" t="s">
        <v>19</v>
      </c>
      <c r="E332" s="81">
        <v>23</v>
      </c>
      <c r="F332" s="81">
        <f>(計算基礎!$G$13*計算基礎!$H$4/E332)*B$334</f>
        <v>44436.886956521739</v>
      </c>
      <c r="G332" s="109">
        <f t="shared" ref="G332:G337" si="61">F332+$C$334</f>
        <v>120036.88695652175</v>
      </c>
      <c r="H332" s="231">
        <f>H$320+400</f>
        <v>120500</v>
      </c>
    </row>
    <row r="333" spans="1:8" ht="15" customHeight="1">
      <c r="A333" s="109"/>
      <c r="B333" s="46"/>
      <c r="C333" s="109"/>
      <c r="D333" s="55" t="s">
        <v>20</v>
      </c>
      <c r="E333" s="82">
        <v>16</v>
      </c>
      <c r="F333" s="82">
        <f>(計算基礎!$G$13*計算基礎!$H$4/E333)*B$334</f>
        <v>63878.024999999994</v>
      </c>
      <c r="G333" s="52">
        <f t="shared" si="61"/>
        <v>139478.02499999999</v>
      </c>
      <c r="H333" s="65">
        <f>H$321+400</f>
        <v>139900</v>
      </c>
    </row>
    <row r="334" spans="1:8" ht="15" customHeight="1">
      <c r="A334" s="109">
        <v>4700</v>
      </c>
      <c r="B334" s="46">
        <v>12</v>
      </c>
      <c r="C334" s="109">
        <f>計算基礎!$J$2*B334</f>
        <v>75600</v>
      </c>
      <c r="D334" s="55" t="s">
        <v>21</v>
      </c>
      <c r="E334" s="84">
        <v>12</v>
      </c>
      <c r="F334" s="84">
        <f>(計算基礎!$G$13*計算基礎!$H$4/E334)*B$334</f>
        <v>85170.7</v>
      </c>
      <c r="G334" s="74">
        <f t="shared" si="61"/>
        <v>160770.70000000001</v>
      </c>
      <c r="H334" s="65">
        <f>H$322+400</f>
        <v>161200</v>
      </c>
    </row>
    <row r="335" spans="1:8" ht="15" customHeight="1">
      <c r="A335" s="109"/>
      <c r="B335" s="46"/>
      <c r="C335" s="109"/>
      <c r="D335" s="55" t="s">
        <v>22</v>
      </c>
      <c r="E335" s="84">
        <v>10</v>
      </c>
      <c r="F335" s="84">
        <f>(計算基礎!$G$13*計算基礎!$H$4/E335)*B$334</f>
        <v>102204.84</v>
      </c>
      <c r="G335" s="74">
        <f t="shared" si="61"/>
        <v>177804.84</v>
      </c>
      <c r="H335" s="65">
        <f>H$323+400</f>
        <v>178300</v>
      </c>
    </row>
    <row r="336" spans="1:8" ht="15" customHeight="1">
      <c r="A336" s="109"/>
      <c r="B336" s="46"/>
      <c r="C336" s="109"/>
      <c r="D336" s="55" t="s">
        <v>23</v>
      </c>
      <c r="E336" s="84">
        <v>8</v>
      </c>
      <c r="F336" s="84">
        <f>(計算基礎!$G$13*計算基礎!$H$4/E336)*B$334</f>
        <v>127756.04999999999</v>
      </c>
      <c r="G336" s="75">
        <f t="shared" si="61"/>
        <v>203356.05</v>
      </c>
      <c r="H336" s="203">
        <f>H$324+400</f>
        <v>203800</v>
      </c>
    </row>
    <row r="337" spans="1:8" ht="15" customHeight="1" thickBot="1">
      <c r="A337" s="110"/>
      <c r="B337" s="48"/>
      <c r="C337" s="110"/>
      <c r="D337" s="56" t="s">
        <v>24</v>
      </c>
      <c r="E337" s="106">
        <v>7</v>
      </c>
      <c r="F337" s="106">
        <f>(計算基礎!$G$13*計算基礎!$H$4/E337)*B$334</f>
        <v>146006.91428571427</v>
      </c>
      <c r="G337" s="126">
        <f t="shared" si="61"/>
        <v>221606.91428571427</v>
      </c>
      <c r="H337" s="67">
        <f>H$325+400</f>
        <v>222100</v>
      </c>
    </row>
    <row r="338" spans="1:8" ht="15" customHeight="1" thickTop="1">
      <c r="A338" s="109"/>
      <c r="B338" s="46"/>
      <c r="C338" s="109"/>
      <c r="D338" s="53" t="s">
        <v>19</v>
      </c>
      <c r="E338" s="81">
        <v>23</v>
      </c>
      <c r="F338" s="81">
        <f>(計算基礎!$G$13*計算基礎!$H$4/E338)*B$340</f>
        <v>44436.886956521739</v>
      </c>
      <c r="G338" s="109">
        <f t="shared" ref="G338:G343" si="62">F338+$C$340</f>
        <v>120036.88695652175</v>
      </c>
      <c r="H338" s="231">
        <f>H$320+600</f>
        <v>120700</v>
      </c>
    </row>
    <row r="339" spans="1:8" ht="15" customHeight="1">
      <c r="A339" s="109"/>
      <c r="B339" s="46"/>
      <c r="C339" s="109"/>
      <c r="D339" s="55" t="s">
        <v>20</v>
      </c>
      <c r="E339" s="82">
        <v>16</v>
      </c>
      <c r="F339" s="82">
        <f>(計算基礎!$G$13*計算基礎!$H$4/E339)*B$340</f>
        <v>63878.024999999994</v>
      </c>
      <c r="G339" s="52">
        <f t="shared" si="62"/>
        <v>139478.02499999999</v>
      </c>
      <c r="H339" s="65">
        <f>H$321+600</f>
        <v>140100</v>
      </c>
    </row>
    <row r="340" spans="1:8" ht="15" customHeight="1">
      <c r="A340" s="109">
        <v>4800</v>
      </c>
      <c r="B340" s="46">
        <v>12</v>
      </c>
      <c r="C340" s="109">
        <f>計算基礎!$J$2*B340</f>
        <v>75600</v>
      </c>
      <c r="D340" s="55" t="s">
        <v>21</v>
      </c>
      <c r="E340" s="82">
        <v>12</v>
      </c>
      <c r="F340" s="84">
        <f>(計算基礎!$G$13*計算基礎!$H$4/E340)*B$340</f>
        <v>85170.7</v>
      </c>
      <c r="G340" s="74">
        <f t="shared" si="62"/>
        <v>160770.70000000001</v>
      </c>
      <c r="H340" s="65">
        <f>H$322+600</f>
        <v>161400</v>
      </c>
    </row>
    <row r="341" spans="1:8" ht="15" customHeight="1">
      <c r="A341" s="109"/>
      <c r="B341" s="46"/>
      <c r="C341" s="109"/>
      <c r="D341" s="55" t="s">
        <v>22</v>
      </c>
      <c r="E341" s="82">
        <v>10</v>
      </c>
      <c r="F341" s="84">
        <f>(計算基礎!$G$13*計算基礎!$H$4/E341)*B$340</f>
        <v>102204.84</v>
      </c>
      <c r="G341" s="74">
        <f t="shared" si="62"/>
        <v>177804.84</v>
      </c>
      <c r="H341" s="65">
        <f>H$323+600</f>
        <v>178500</v>
      </c>
    </row>
    <row r="342" spans="1:8" ht="15" customHeight="1">
      <c r="A342" s="109"/>
      <c r="B342" s="46"/>
      <c r="C342" s="109"/>
      <c r="D342" s="55" t="s">
        <v>23</v>
      </c>
      <c r="E342" s="82">
        <v>8</v>
      </c>
      <c r="F342" s="84">
        <f>(計算基礎!$G$13*計算基礎!$H$4/E342)*B$340</f>
        <v>127756.04999999999</v>
      </c>
      <c r="G342" s="75">
        <f t="shared" si="62"/>
        <v>203356.05</v>
      </c>
      <c r="H342" s="203">
        <f>H$324+600</f>
        <v>204000</v>
      </c>
    </row>
    <row r="343" spans="1:8" ht="15" customHeight="1" thickBot="1">
      <c r="A343" s="110"/>
      <c r="B343" s="48"/>
      <c r="C343" s="110"/>
      <c r="D343" s="56" t="s">
        <v>24</v>
      </c>
      <c r="E343" s="87">
        <v>7</v>
      </c>
      <c r="F343" s="106">
        <f>(計算基礎!$G$13*計算基礎!$H$4/E343)*B$340</f>
        <v>146006.91428571427</v>
      </c>
      <c r="G343" s="126">
        <f t="shared" si="62"/>
        <v>221606.91428571427</v>
      </c>
      <c r="H343" s="67">
        <f>H$325+600</f>
        <v>222300</v>
      </c>
    </row>
    <row r="344" spans="1:8" ht="15" customHeight="1" thickTop="1">
      <c r="A344" s="109"/>
      <c r="B344" s="46"/>
      <c r="C344" s="109"/>
      <c r="D344" s="53"/>
      <c r="E344" s="82"/>
      <c r="F344" s="81"/>
      <c r="G344" s="109"/>
      <c r="H344" s="73"/>
    </row>
    <row r="345" spans="1:8" ht="15" customHeight="1">
      <c r="A345" s="109"/>
      <c r="B345" s="46"/>
      <c r="C345" s="109"/>
      <c r="D345" s="55"/>
      <c r="E345" s="82"/>
      <c r="F345" s="82"/>
      <c r="G345" s="52"/>
      <c r="H345" s="65"/>
    </row>
    <row r="346" spans="1:8" ht="15" customHeight="1">
      <c r="A346" s="109"/>
      <c r="B346" s="46"/>
      <c r="C346" s="109"/>
      <c r="D346" s="55"/>
      <c r="E346" s="82"/>
      <c r="F346" s="84"/>
      <c r="G346" s="74"/>
      <c r="H346" s="65"/>
    </row>
    <row r="347" spans="1:8" ht="15" customHeight="1">
      <c r="A347" s="109"/>
      <c r="B347" s="46"/>
      <c r="C347" s="109"/>
      <c r="D347" s="55"/>
      <c r="E347" s="82"/>
      <c r="F347" s="84"/>
      <c r="G347" s="74"/>
      <c r="H347" s="65"/>
    </row>
    <row r="348" spans="1:8" ht="15" customHeight="1">
      <c r="A348" s="109"/>
      <c r="B348" s="46"/>
      <c r="C348" s="109"/>
      <c r="D348" s="55"/>
      <c r="E348" s="82"/>
      <c r="F348" s="84"/>
      <c r="G348" s="75"/>
      <c r="H348" s="65"/>
    </row>
    <row r="349" spans="1:8" ht="15" customHeight="1" thickBot="1">
      <c r="A349" s="109"/>
      <c r="B349" s="46"/>
      <c r="C349" s="109"/>
      <c r="D349" s="57"/>
      <c r="E349" s="151"/>
      <c r="F349" s="85"/>
      <c r="G349" s="74"/>
      <c r="H349" s="203"/>
    </row>
    <row r="350" spans="1:8" ht="15" customHeight="1" thickTop="1">
      <c r="A350" s="59"/>
      <c r="B350" s="50"/>
      <c r="C350" s="59"/>
      <c r="D350" s="58"/>
      <c r="E350" s="86"/>
      <c r="F350" s="86"/>
      <c r="G350" s="59"/>
      <c r="H350" s="60"/>
    </row>
    <row r="351" spans="1:8" ht="15" customHeight="1">
      <c r="A351" s="109"/>
      <c r="B351" s="46"/>
      <c r="C351" s="109"/>
      <c r="D351" s="55"/>
      <c r="E351" s="82"/>
      <c r="F351" s="82"/>
      <c r="G351" s="52"/>
      <c r="H351" s="40"/>
    </row>
    <row r="352" spans="1:8" ht="15" customHeight="1">
      <c r="A352" s="109"/>
      <c r="B352" s="46"/>
      <c r="C352" s="109"/>
      <c r="D352" s="55"/>
      <c r="E352" s="82"/>
      <c r="F352" s="84"/>
      <c r="G352" s="74"/>
      <c r="H352" s="40"/>
    </row>
    <row r="353" spans="1:8" ht="15" customHeight="1">
      <c r="A353" s="109"/>
      <c r="B353" s="46"/>
      <c r="C353" s="109"/>
      <c r="D353" s="55"/>
      <c r="E353" s="82"/>
      <c r="F353" s="84"/>
      <c r="G353" s="74"/>
      <c r="H353" s="40"/>
    </row>
    <row r="354" spans="1:8" ht="15" customHeight="1">
      <c r="A354" s="109"/>
      <c r="B354" s="46"/>
      <c r="C354" s="109"/>
      <c r="D354" s="55"/>
      <c r="E354" s="82"/>
      <c r="F354" s="84"/>
      <c r="G354" s="75"/>
      <c r="H354" s="40"/>
    </row>
    <row r="355" spans="1:8" ht="15" customHeight="1" thickBot="1">
      <c r="A355" s="45"/>
      <c r="B355" s="53"/>
      <c r="C355" s="45"/>
      <c r="D355" s="55"/>
      <c r="E355" s="82"/>
      <c r="F355" s="84"/>
      <c r="G355" s="219"/>
      <c r="H355" s="43"/>
    </row>
  </sheetData>
  <phoneticPr fontId="2"/>
  <printOptions horizontalCentered="1" verticalCentered="1"/>
  <pageMargins left="0.74803149606299213" right="0.74803149606299213" top="0.98425196850393704" bottom="0.98425196850393704" header="0.51181102362204722" footer="0.51181102362204722"/>
  <pageSetup paperSize="9" fitToHeight="0" orientation="portrait" r:id="rId1"/>
  <headerFooter alignWithMargins="0">
    <oddHeader>&amp;L新融着機 &amp;22 7026&amp;11 -3T&amp;9（材料費＝各素材価格 / 取り枚数 X 使用枚数(=融着個) X 不良発生率）&amp;R&amp;"ＭＳ Ｐゴシック,太字"&amp;12 2019-2-1
&amp;KFF00001270SQ-3T</oddHeader>
    <oddFooter>&amp;C&amp;14&amp;P/&amp;N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40"/>
  <sheetViews>
    <sheetView zoomScaleNormal="100" workbookViewId="0"/>
  </sheetViews>
  <sheetFormatPr defaultRowHeight="13.5"/>
  <cols>
    <col min="1" max="1" width="11" bestFit="1" customWidth="1"/>
    <col min="2" max="2" width="3.625" customWidth="1"/>
    <col min="3" max="3" width="13.5" bestFit="1" customWidth="1"/>
    <col min="7" max="7" width="15.125" bestFit="1" customWidth="1"/>
    <col min="8" max="8" width="11" bestFit="1" customWidth="1"/>
    <col min="9" max="9" width="7.875" customWidth="1"/>
    <col min="10" max="10" width="8.125" customWidth="1"/>
    <col min="11" max="11" width="5.625" customWidth="1"/>
  </cols>
  <sheetData>
    <row r="1" spans="3:11" ht="17.100000000000001" customHeight="1">
      <c r="C1" s="7"/>
      <c r="D1" s="1"/>
      <c r="E1" s="6"/>
      <c r="I1" s="27" t="s">
        <v>29</v>
      </c>
      <c r="J1" s="29" t="s">
        <v>30</v>
      </c>
    </row>
    <row r="2" spans="3:11" ht="17.100000000000001" customHeight="1">
      <c r="C2" s="7"/>
      <c r="D2" s="1"/>
      <c r="E2" s="5"/>
      <c r="G2" s="11"/>
      <c r="H2" s="1" t="s">
        <v>32</v>
      </c>
      <c r="I2" s="28">
        <v>7000</v>
      </c>
      <c r="J2" s="30">
        <v>6300</v>
      </c>
    </row>
    <row r="3" spans="3:11" ht="17.100000000000001" customHeight="1">
      <c r="C3" s="144" t="s">
        <v>17</v>
      </c>
      <c r="D3" s="144" t="s">
        <v>16</v>
      </c>
      <c r="E3" s="144"/>
      <c r="F3" s="144" t="s">
        <v>15</v>
      </c>
      <c r="G3" s="144" t="s">
        <v>18</v>
      </c>
      <c r="H3" s="26" t="s">
        <v>33</v>
      </c>
      <c r="I3" s="12"/>
      <c r="J3" s="13"/>
      <c r="K3" s="8"/>
    </row>
    <row r="4" spans="3:11" ht="17.100000000000001" customHeight="1">
      <c r="C4" s="17">
        <v>7010</v>
      </c>
      <c r="D4" s="22" t="s">
        <v>12</v>
      </c>
      <c r="E4" s="22" t="s">
        <v>10</v>
      </c>
      <c r="F4" s="22" t="s">
        <v>91</v>
      </c>
      <c r="G4" s="292">
        <v>40560</v>
      </c>
      <c r="H4" s="366" t="s">
        <v>34</v>
      </c>
      <c r="I4" s="13"/>
      <c r="J4" s="12"/>
    </row>
    <row r="5" spans="3:11" ht="17.100000000000001" customHeight="1">
      <c r="C5" s="18">
        <v>7010</v>
      </c>
      <c r="D5" s="24" t="s">
        <v>13</v>
      </c>
      <c r="E5" s="24" t="s">
        <v>10</v>
      </c>
      <c r="F5" s="24" t="s">
        <v>62</v>
      </c>
      <c r="G5" s="284"/>
      <c r="H5" s="367"/>
      <c r="I5" s="13"/>
      <c r="J5" s="12"/>
    </row>
    <row r="6" spans="3:11" ht="17.100000000000001" customHeight="1">
      <c r="C6" s="19">
        <v>7010</v>
      </c>
      <c r="D6" s="25" t="s">
        <v>14</v>
      </c>
      <c r="E6" s="25" t="s">
        <v>10</v>
      </c>
      <c r="F6" s="25" t="s">
        <v>62</v>
      </c>
      <c r="G6" s="285"/>
      <c r="H6" s="367"/>
      <c r="I6" s="13"/>
      <c r="J6" s="12"/>
    </row>
    <row r="7" spans="3:11" ht="17.100000000000001" customHeight="1">
      <c r="C7" s="17" t="s">
        <v>76</v>
      </c>
      <c r="D7" s="22" t="s">
        <v>12</v>
      </c>
      <c r="E7" s="22" t="s">
        <v>10</v>
      </c>
      <c r="F7" s="22" t="s">
        <v>62</v>
      </c>
      <c r="G7" s="292">
        <v>63640</v>
      </c>
      <c r="H7" s="367"/>
      <c r="I7" s="13"/>
      <c r="J7" s="12"/>
    </row>
    <row r="8" spans="3:11" ht="17.100000000000001" customHeight="1">
      <c r="C8" s="18" t="s">
        <v>77</v>
      </c>
      <c r="D8" s="24" t="s">
        <v>13</v>
      </c>
      <c r="E8" s="24" t="s">
        <v>10</v>
      </c>
      <c r="F8" s="24" t="s">
        <v>62</v>
      </c>
      <c r="G8" s="284"/>
      <c r="H8" s="367"/>
      <c r="I8" s="13"/>
      <c r="J8" s="12"/>
    </row>
    <row r="9" spans="3:11" ht="17.100000000000001" customHeight="1">
      <c r="C9" s="19" t="s">
        <v>78</v>
      </c>
      <c r="D9" s="25" t="s">
        <v>14</v>
      </c>
      <c r="E9" s="25" t="s">
        <v>10</v>
      </c>
      <c r="F9" s="25" t="s">
        <v>62</v>
      </c>
      <c r="G9" s="285"/>
      <c r="H9" s="367"/>
      <c r="I9" s="13"/>
      <c r="J9" s="12"/>
    </row>
    <row r="10" spans="3:11" ht="17.100000000000001" customHeight="1">
      <c r="C10" s="17">
        <v>7020</v>
      </c>
      <c r="D10" s="22" t="s">
        <v>12</v>
      </c>
      <c r="E10" s="22" t="s">
        <v>10</v>
      </c>
      <c r="F10" s="22" t="s">
        <v>6</v>
      </c>
      <c r="G10" s="283">
        <v>109900</v>
      </c>
      <c r="H10" s="367"/>
      <c r="I10" s="14"/>
      <c r="J10" s="12"/>
    </row>
    <row r="11" spans="3:11" ht="17.100000000000001" customHeight="1">
      <c r="C11" s="21">
        <v>7020</v>
      </c>
      <c r="D11" s="24" t="s">
        <v>13</v>
      </c>
      <c r="E11" s="24" t="s">
        <v>10</v>
      </c>
      <c r="F11" s="24" t="s">
        <v>4</v>
      </c>
      <c r="G11" s="286"/>
      <c r="H11" s="367"/>
      <c r="I11" s="14"/>
      <c r="J11" s="15"/>
    </row>
    <row r="12" spans="3:11" ht="17.100000000000001" customHeight="1">
      <c r="C12" s="20">
        <v>7020</v>
      </c>
      <c r="D12" s="25" t="s">
        <v>14</v>
      </c>
      <c r="E12" s="25" t="s">
        <v>10</v>
      </c>
      <c r="F12" s="25" t="s">
        <v>5</v>
      </c>
      <c r="G12" s="287"/>
      <c r="H12" s="367"/>
      <c r="I12" s="14"/>
      <c r="J12" s="12"/>
    </row>
    <row r="13" spans="3:11" ht="17.100000000000001" customHeight="1">
      <c r="C13" s="17">
        <v>7026</v>
      </c>
      <c r="D13" s="22" t="s">
        <v>12</v>
      </c>
      <c r="E13" s="22" t="s">
        <v>10</v>
      </c>
      <c r="F13" s="22" t="s">
        <v>27</v>
      </c>
      <c r="G13" s="283">
        <v>82690</v>
      </c>
      <c r="H13" s="367"/>
      <c r="I13" s="14"/>
      <c r="J13" s="16"/>
    </row>
    <row r="14" spans="3:11" ht="17.100000000000001" customHeight="1">
      <c r="C14" s="21">
        <v>7026</v>
      </c>
      <c r="D14" s="24" t="s">
        <v>13</v>
      </c>
      <c r="E14" s="24" t="s">
        <v>10</v>
      </c>
      <c r="F14" s="24" t="s">
        <v>27</v>
      </c>
      <c r="G14" s="286"/>
      <c r="H14" s="367"/>
      <c r="I14" s="14"/>
      <c r="J14" s="15"/>
    </row>
    <row r="15" spans="3:11" ht="17.100000000000001" customHeight="1">
      <c r="C15" s="20">
        <v>7026</v>
      </c>
      <c r="D15" s="25" t="s">
        <v>14</v>
      </c>
      <c r="E15" s="25" t="s">
        <v>10</v>
      </c>
      <c r="F15" s="25" t="s">
        <v>28</v>
      </c>
      <c r="G15" s="286"/>
      <c r="H15" s="367"/>
      <c r="I15" s="14"/>
      <c r="J15" s="15"/>
    </row>
    <row r="16" spans="3:11" ht="17.100000000000001" customHeight="1">
      <c r="C16" s="19" t="s">
        <v>11</v>
      </c>
      <c r="D16" s="23" t="s">
        <v>12</v>
      </c>
      <c r="E16" s="23" t="s">
        <v>10</v>
      </c>
      <c r="F16" s="277" t="s">
        <v>6</v>
      </c>
      <c r="G16" s="305">
        <v>40920</v>
      </c>
      <c r="H16" s="367"/>
      <c r="I16" s="14"/>
      <c r="J16" s="12"/>
    </row>
    <row r="17" spans="3:10" ht="17.100000000000001" customHeight="1">
      <c r="C17" s="21" t="s">
        <v>11</v>
      </c>
      <c r="D17" s="24" t="s">
        <v>13</v>
      </c>
      <c r="E17" s="24" t="s">
        <v>10</v>
      </c>
      <c r="F17" s="24" t="s">
        <v>6</v>
      </c>
      <c r="G17" s="285"/>
      <c r="H17" s="367"/>
      <c r="I17" s="14"/>
      <c r="J17" s="15"/>
    </row>
    <row r="18" spans="3:10" ht="17.100000000000001" customHeight="1">
      <c r="C18" s="20" t="s">
        <v>11</v>
      </c>
      <c r="D18" s="25" t="s">
        <v>14</v>
      </c>
      <c r="E18" s="25" t="s">
        <v>10</v>
      </c>
      <c r="F18" s="25" t="s">
        <v>4</v>
      </c>
      <c r="G18" s="287"/>
      <c r="H18" s="367"/>
      <c r="I18" s="14"/>
      <c r="J18" s="12"/>
    </row>
    <row r="19" spans="3:10">
      <c r="C19" s="17" t="s">
        <v>38</v>
      </c>
      <c r="D19" s="22" t="s">
        <v>12</v>
      </c>
      <c r="E19" s="22" t="s">
        <v>25</v>
      </c>
      <c r="F19" s="22" t="s">
        <v>6</v>
      </c>
      <c r="G19" s="283">
        <v>72390</v>
      </c>
      <c r="H19" s="367"/>
      <c r="I19" s="14"/>
      <c r="J19" s="12"/>
    </row>
    <row r="20" spans="3:10">
      <c r="C20" s="21" t="s">
        <v>37</v>
      </c>
      <c r="D20" s="24" t="s">
        <v>13</v>
      </c>
      <c r="E20" s="24" t="s">
        <v>25</v>
      </c>
      <c r="F20" s="24" t="s">
        <v>26</v>
      </c>
      <c r="G20" s="286"/>
      <c r="H20" s="367"/>
      <c r="I20" s="14"/>
      <c r="J20" s="15"/>
    </row>
    <row r="21" spans="3:10">
      <c r="C21" s="20" t="s">
        <v>37</v>
      </c>
      <c r="D21" s="25" t="s">
        <v>14</v>
      </c>
      <c r="E21" s="25" t="s">
        <v>25</v>
      </c>
      <c r="F21" s="25" t="s">
        <v>5</v>
      </c>
      <c r="G21" s="287"/>
      <c r="H21" s="367"/>
      <c r="I21" s="95"/>
      <c r="J21" s="95"/>
    </row>
    <row r="22" spans="3:10">
      <c r="C22" s="17" t="s">
        <v>39</v>
      </c>
      <c r="D22" s="22" t="s">
        <v>12</v>
      </c>
      <c r="E22" s="22" t="s">
        <v>25</v>
      </c>
      <c r="F22" s="277" t="s">
        <v>6</v>
      </c>
      <c r="G22" s="290">
        <v>47440</v>
      </c>
      <c r="H22" s="367"/>
      <c r="I22" s="96"/>
      <c r="J22" s="96"/>
    </row>
    <row r="23" spans="3:10">
      <c r="C23" s="36" t="s">
        <v>39</v>
      </c>
      <c r="D23" s="24" t="s">
        <v>13</v>
      </c>
      <c r="E23" s="24" t="s">
        <v>25</v>
      </c>
      <c r="F23" s="139" t="s">
        <v>6</v>
      </c>
      <c r="G23" s="291"/>
      <c r="H23" s="367"/>
      <c r="I23" s="96"/>
      <c r="J23" s="96"/>
    </row>
    <row r="24" spans="3:10">
      <c r="C24" s="35" t="s">
        <v>39</v>
      </c>
      <c r="D24" s="25" t="s">
        <v>14</v>
      </c>
      <c r="E24" s="25" t="s">
        <v>25</v>
      </c>
      <c r="F24" s="140" t="s">
        <v>5</v>
      </c>
      <c r="G24" s="288"/>
      <c r="H24" s="367"/>
      <c r="I24" s="96"/>
      <c r="J24" s="96"/>
    </row>
    <row r="25" spans="3:10">
      <c r="C25" s="17" t="s">
        <v>57</v>
      </c>
      <c r="D25" s="22" t="s">
        <v>12</v>
      </c>
      <c r="E25" s="22" t="s">
        <v>25</v>
      </c>
      <c r="F25" s="22" t="s">
        <v>6</v>
      </c>
      <c r="G25" s="290">
        <v>51800</v>
      </c>
      <c r="H25" s="367"/>
      <c r="I25" s="96"/>
      <c r="J25" s="96"/>
    </row>
    <row r="26" spans="3:10">
      <c r="C26" s="36" t="s">
        <v>56</v>
      </c>
      <c r="D26" s="24" t="s">
        <v>13</v>
      </c>
      <c r="E26" s="24" t="s">
        <v>25</v>
      </c>
      <c r="F26" s="24" t="s">
        <v>4</v>
      </c>
      <c r="G26" s="289"/>
      <c r="H26" s="367"/>
      <c r="I26" s="96"/>
      <c r="J26" s="96"/>
    </row>
    <row r="27" spans="3:10">
      <c r="C27" s="35" t="s">
        <v>56</v>
      </c>
      <c r="D27" s="25" t="s">
        <v>14</v>
      </c>
      <c r="E27" s="25" t="s">
        <v>25</v>
      </c>
      <c r="F27" s="25" t="s">
        <v>4</v>
      </c>
      <c r="G27" s="288"/>
      <c r="H27" s="367"/>
      <c r="I27" s="96"/>
      <c r="J27" s="96"/>
    </row>
    <row r="28" spans="3:10" ht="17.100000000000001" customHeight="1">
      <c r="C28" s="17" t="s">
        <v>73</v>
      </c>
      <c r="D28" s="22" t="s">
        <v>12</v>
      </c>
      <c r="E28" s="22" t="s">
        <v>10</v>
      </c>
      <c r="F28" s="22" t="s">
        <v>74</v>
      </c>
      <c r="G28" s="292">
        <v>46880</v>
      </c>
      <c r="H28" s="367"/>
      <c r="I28" s="13"/>
      <c r="J28" s="12"/>
    </row>
    <row r="29" spans="3:10" ht="17.100000000000001" customHeight="1">
      <c r="C29" s="36" t="s">
        <v>73</v>
      </c>
      <c r="D29" s="24" t="s">
        <v>13</v>
      </c>
      <c r="E29" s="24" t="s">
        <v>10</v>
      </c>
      <c r="F29" s="24" t="s">
        <v>74</v>
      </c>
      <c r="G29" s="284"/>
      <c r="H29" s="367"/>
      <c r="I29" s="13"/>
      <c r="J29" s="12"/>
    </row>
    <row r="30" spans="3:10" ht="17.100000000000001" customHeight="1">
      <c r="C30" s="35" t="s">
        <v>73</v>
      </c>
      <c r="D30" s="25" t="s">
        <v>14</v>
      </c>
      <c r="E30" s="25" t="s">
        <v>10</v>
      </c>
      <c r="F30" s="25" t="s">
        <v>74</v>
      </c>
      <c r="G30" s="188"/>
      <c r="H30" s="367"/>
      <c r="I30" s="13"/>
      <c r="J30" s="12"/>
    </row>
    <row r="31" spans="3:10">
      <c r="C31" s="17" t="s">
        <v>96</v>
      </c>
      <c r="D31" s="22" t="s">
        <v>12</v>
      </c>
      <c r="E31" s="22" t="s">
        <v>25</v>
      </c>
      <c r="F31" s="277" t="s">
        <v>6</v>
      </c>
      <c r="G31" s="300">
        <v>56300</v>
      </c>
      <c r="H31" s="367"/>
      <c r="I31" s="96"/>
      <c r="J31" s="96"/>
    </row>
    <row r="32" spans="3:10">
      <c r="C32" s="17" t="s">
        <v>96</v>
      </c>
      <c r="D32" s="24" t="s">
        <v>13</v>
      </c>
      <c r="E32" s="24" t="s">
        <v>25</v>
      </c>
      <c r="F32" s="139" t="s">
        <v>6</v>
      </c>
      <c r="G32" s="301"/>
      <c r="H32" s="367"/>
      <c r="I32" s="96"/>
      <c r="J32" s="96"/>
    </row>
    <row r="33" spans="3:10">
      <c r="C33" s="88" t="s">
        <v>96</v>
      </c>
      <c r="D33" s="25" t="s">
        <v>14</v>
      </c>
      <c r="E33" s="25" t="s">
        <v>25</v>
      </c>
      <c r="F33" s="140" t="s">
        <v>5</v>
      </c>
      <c r="G33" s="302"/>
      <c r="H33" s="368"/>
      <c r="I33" s="96"/>
      <c r="J33" s="96"/>
    </row>
    <row r="35" spans="3:10" ht="14.25" thickBot="1"/>
    <row r="36" spans="3:10">
      <c r="C36" s="357" t="s">
        <v>51</v>
      </c>
      <c r="D36" s="358"/>
      <c r="E36" s="358"/>
      <c r="F36" s="359"/>
    </row>
    <row r="37" spans="3:10">
      <c r="C37" s="360"/>
      <c r="D37" s="361"/>
      <c r="E37" s="361"/>
      <c r="F37" s="362"/>
    </row>
    <row r="38" spans="3:10">
      <c r="C38" s="360"/>
      <c r="D38" s="361"/>
      <c r="E38" s="361"/>
      <c r="F38" s="362"/>
    </row>
    <row r="39" spans="3:10">
      <c r="C39" s="360"/>
      <c r="D39" s="361"/>
      <c r="E39" s="361"/>
      <c r="F39" s="362"/>
    </row>
    <row r="40" spans="3:10" ht="14.25" thickBot="1">
      <c r="C40" s="363"/>
      <c r="D40" s="364"/>
      <c r="E40" s="364"/>
      <c r="F40" s="365"/>
    </row>
  </sheetData>
  <mergeCells count="2">
    <mergeCell ref="C36:F40"/>
    <mergeCell ref="H4:H33"/>
  </mergeCells>
  <phoneticPr fontId="2"/>
  <pageMargins left="0.75" right="0.75" top="1" bottom="1" header="0.51200000000000001" footer="0.5120000000000000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3F791"/>
  </sheetPr>
  <dimension ref="A1:K305"/>
  <sheetViews>
    <sheetView showGridLines="0" showRowColHeaders="0" tabSelected="1" showRuler="0" view="pageLayout" zoomScaleNormal="100" workbookViewId="0"/>
  </sheetViews>
  <sheetFormatPr defaultRowHeight="13.5"/>
  <cols>
    <col min="1" max="1" width="12.5" customWidth="1"/>
    <col min="2" max="2" width="8" bestFit="1" customWidth="1"/>
    <col min="3" max="3" width="11.125" style="1" bestFit="1" customWidth="1"/>
    <col min="4" max="4" width="14.25" bestFit="1" customWidth="1"/>
    <col min="5" max="5" width="7.625" bestFit="1" customWidth="1"/>
    <col min="6" max="6" width="10" style="1" customWidth="1"/>
    <col min="7" max="7" width="0.125" style="1" customWidth="1"/>
    <col min="8" max="8" width="17.875" customWidth="1"/>
    <col min="9" max="9" width="9.375" customWidth="1"/>
    <col min="10" max="10" width="4.5" customWidth="1"/>
    <col min="11" max="11" width="2.875" customWidth="1"/>
  </cols>
  <sheetData>
    <row r="1" spans="1:11" ht="15" customHeight="1" thickBot="1">
      <c r="A1" s="112" t="s">
        <v>1</v>
      </c>
      <c r="B1" s="34" t="s">
        <v>35</v>
      </c>
      <c r="C1" s="113" t="str">
        <f>"融着費(@" &amp; 計算基礎!$J$2&amp;")"</f>
        <v>融着費(@6300)</v>
      </c>
      <c r="D1" s="112" t="s">
        <v>0</v>
      </c>
      <c r="E1" s="34" t="s">
        <v>3</v>
      </c>
      <c r="F1" s="114" t="s">
        <v>2</v>
      </c>
      <c r="G1" s="115" t="s">
        <v>36</v>
      </c>
      <c r="H1" s="116" t="s">
        <v>49</v>
      </c>
    </row>
    <row r="2" spans="1:11" ht="15" customHeight="1" thickTop="1">
      <c r="A2" s="50"/>
      <c r="B2" s="50"/>
      <c r="C2" s="50"/>
      <c r="D2" s="51" t="s">
        <v>19</v>
      </c>
      <c r="E2" s="58">
        <v>19</v>
      </c>
      <c r="F2" s="86">
        <f>(計算基礎!$G$16*計算基礎!$H$4/E2)*B$4</f>
        <v>8873.1789473684203</v>
      </c>
      <c r="G2" s="39">
        <f t="shared" ref="G2:G7" si="0">F2+$C$4</f>
        <v>34073.178947368418</v>
      </c>
      <c r="H2" s="60">
        <f t="shared" ref="H2:H7" si="1">ROUNDUP(G2,-2)</f>
        <v>34100</v>
      </c>
      <c r="I2" s="38"/>
      <c r="J2" s="1"/>
      <c r="K2" s="1"/>
    </row>
    <row r="3" spans="1:11" ht="15" customHeight="1">
      <c r="A3" s="46"/>
      <c r="B3" s="46"/>
      <c r="C3" s="46"/>
      <c r="D3" s="47" t="s">
        <v>20</v>
      </c>
      <c r="E3" s="55">
        <v>14</v>
      </c>
      <c r="F3" s="82">
        <f>(計算基礎!$G$16*計算基礎!$H$4/E3)*B$4</f>
        <v>12042.171428571428</v>
      </c>
      <c r="G3" s="3">
        <f t="shared" si="0"/>
        <v>37242.171428571426</v>
      </c>
      <c r="H3" s="40">
        <f t="shared" si="1"/>
        <v>37300</v>
      </c>
      <c r="I3" s="38"/>
      <c r="J3" s="1"/>
      <c r="K3" s="1"/>
    </row>
    <row r="4" spans="1:11" ht="15" customHeight="1">
      <c r="A4" s="46">
        <v>1550</v>
      </c>
      <c r="B4" s="46">
        <v>4</v>
      </c>
      <c r="C4" s="46">
        <f>計算基礎!$J$2*B4</f>
        <v>25200</v>
      </c>
      <c r="D4" s="47" t="s">
        <v>21</v>
      </c>
      <c r="E4" s="55">
        <v>11</v>
      </c>
      <c r="F4" s="82">
        <f>(計算基礎!$G$16*計算基礎!$H$4/E4)*B$4</f>
        <v>15326.4</v>
      </c>
      <c r="G4" s="3">
        <f t="shared" si="0"/>
        <v>40526.400000000001</v>
      </c>
      <c r="H4" s="40">
        <f t="shared" si="1"/>
        <v>40600</v>
      </c>
      <c r="I4" s="38"/>
      <c r="J4" s="1"/>
      <c r="K4" s="1"/>
    </row>
    <row r="5" spans="1:11" ht="15" customHeight="1">
      <c r="A5" s="46"/>
      <c r="B5" s="46"/>
      <c r="C5" s="46"/>
      <c r="D5" s="47" t="s">
        <v>22</v>
      </c>
      <c r="E5" s="55">
        <v>9</v>
      </c>
      <c r="F5" s="82">
        <f>(計算基礎!$G$16*計算基礎!$H$4/E5)*B$4</f>
        <v>18732.266666666666</v>
      </c>
      <c r="G5" s="3">
        <f t="shared" si="0"/>
        <v>43932.266666666663</v>
      </c>
      <c r="H5" s="40">
        <f t="shared" si="1"/>
        <v>44000</v>
      </c>
      <c r="I5" s="38"/>
      <c r="J5" s="1"/>
      <c r="K5" s="1"/>
    </row>
    <row r="6" spans="1:11" ht="15" customHeight="1">
      <c r="A6" s="46"/>
      <c r="B6" s="269"/>
      <c r="C6" s="46"/>
      <c r="D6" s="47" t="s">
        <v>23</v>
      </c>
      <c r="E6" s="55">
        <v>7</v>
      </c>
      <c r="F6" s="82">
        <f>(計算基礎!$G$16*計算基礎!$H$4/E6)*B$4</f>
        <v>24084.342857142856</v>
      </c>
      <c r="G6" s="2">
        <f t="shared" si="0"/>
        <v>49284.342857142852</v>
      </c>
      <c r="H6" s="40">
        <f t="shared" si="1"/>
        <v>49300</v>
      </c>
      <c r="I6" s="38"/>
      <c r="J6" s="1"/>
      <c r="K6" s="1"/>
    </row>
    <row r="7" spans="1:11" ht="15" customHeight="1" thickBot="1">
      <c r="A7" s="48"/>
      <c r="B7" s="48"/>
      <c r="C7" s="48"/>
      <c r="D7" s="49" t="s">
        <v>24</v>
      </c>
      <c r="E7" s="56">
        <v>6</v>
      </c>
      <c r="F7" s="56">
        <f>(計算基礎!$G$16*計算基礎!$H$4/E7)*B$4</f>
        <v>28098.399999999998</v>
      </c>
      <c r="G7" s="2">
        <f t="shared" si="0"/>
        <v>53298.399999999994</v>
      </c>
      <c r="H7" s="41">
        <f t="shared" si="1"/>
        <v>53300</v>
      </c>
      <c r="I7" s="38"/>
      <c r="J7" s="1"/>
      <c r="K7" s="1"/>
    </row>
    <row r="8" spans="1:11" ht="15" customHeight="1" thickTop="1">
      <c r="A8" s="46"/>
      <c r="B8" s="50"/>
      <c r="C8" s="46"/>
      <c r="D8" s="47" t="s">
        <v>19</v>
      </c>
      <c r="E8" s="55">
        <v>19</v>
      </c>
      <c r="F8" s="81">
        <f>(計算基礎!$G$16*計算基礎!$H$4/E8)*B$10</f>
        <v>8873.1789473684203</v>
      </c>
      <c r="G8" s="3">
        <f t="shared" ref="G8:G13" si="2">F8+$C$10</f>
        <v>34073.178947368418</v>
      </c>
      <c r="H8" s="40">
        <f t="shared" ref="H8:H13" si="3">H2+100</f>
        <v>34200</v>
      </c>
      <c r="I8" s="38"/>
    </row>
    <row r="9" spans="1:11" ht="15" customHeight="1">
      <c r="A9" s="46"/>
      <c r="B9" s="46"/>
      <c r="C9" s="46"/>
      <c r="D9" s="47" t="s">
        <v>20</v>
      </c>
      <c r="E9" s="55">
        <v>14</v>
      </c>
      <c r="F9" s="82">
        <f>(計算基礎!$G$16*計算基礎!$H$4/E9)*B$10</f>
        <v>12042.171428571428</v>
      </c>
      <c r="G9" s="3">
        <f t="shared" si="2"/>
        <v>37242.171428571426</v>
      </c>
      <c r="H9" s="40">
        <f t="shared" si="3"/>
        <v>37400</v>
      </c>
      <c r="I9" s="38"/>
    </row>
    <row r="10" spans="1:11" ht="15" customHeight="1">
      <c r="A10" s="46">
        <v>1600</v>
      </c>
      <c r="B10" s="46">
        <v>4</v>
      </c>
      <c r="C10" s="46">
        <f>計算基礎!$J$2*B10</f>
        <v>25200</v>
      </c>
      <c r="D10" s="47" t="s">
        <v>21</v>
      </c>
      <c r="E10" s="55">
        <v>11</v>
      </c>
      <c r="F10" s="82">
        <f>(計算基礎!$G$16*計算基礎!$H$4/E10)*B$10</f>
        <v>15326.4</v>
      </c>
      <c r="G10" s="3">
        <f t="shared" si="2"/>
        <v>40526.400000000001</v>
      </c>
      <c r="H10" s="40">
        <f t="shared" si="3"/>
        <v>40700</v>
      </c>
      <c r="I10" s="38"/>
    </row>
    <row r="11" spans="1:11" ht="15" customHeight="1">
      <c r="A11" s="46"/>
      <c r="B11" s="46"/>
      <c r="C11" s="46"/>
      <c r="D11" s="47" t="s">
        <v>22</v>
      </c>
      <c r="E11" s="55">
        <v>9</v>
      </c>
      <c r="F11" s="82">
        <f>(計算基礎!$G$16*計算基礎!$H$4/E11)*B$10</f>
        <v>18732.266666666666</v>
      </c>
      <c r="G11" s="3">
        <f t="shared" si="2"/>
        <v>43932.266666666663</v>
      </c>
      <c r="H11" s="40">
        <f t="shared" si="3"/>
        <v>44100</v>
      </c>
      <c r="I11" s="38"/>
    </row>
    <row r="12" spans="1:11" ht="15" customHeight="1">
      <c r="A12" s="46"/>
      <c r="B12" s="269"/>
      <c r="C12" s="46"/>
      <c r="D12" s="47" t="s">
        <v>23</v>
      </c>
      <c r="E12" s="55">
        <v>7</v>
      </c>
      <c r="F12" s="82">
        <f>(計算基礎!$G$16*計算基礎!$H$4/E12)*B$10</f>
        <v>24084.342857142856</v>
      </c>
      <c r="G12" s="2">
        <f t="shared" si="2"/>
        <v>49284.342857142852</v>
      </c>
      <c r="H12" s="40">
        <f t="shared" si="3"/>
        <v>49400</v>
      </c>
      <c r="I12" s="38"/>
    </row>
    <row r="13" spans="1:11" ht="15" customHeight="1" thickBot="1">
      <c r="A13" s="48"/>
      <c r="B13" s="48"/>
      <c r="C13" s="48"/>
      <c r="D13" s="49" t="s">
        <v>24</v>
      </c>
      <c r="E13" s="56">
        <v>6</v>
      </c>
      <c r="F13" s="87">
        <f>(計算基礎!$G$16*計算基礎!$H$4/E13)*B$10</f>
        <v>28098.399999999998</v>
      </c>
      <c r="G13" s="108">
        <f t="shared" si="2"/>
        <v>53298.399999999994</v>
      </c>
      <c r="H13" s="41">
        <f t="shared" si="3"/>
        <v>53400</v>
      </c>
      <c r="I13" s="38"/>
    </row>
    <row r="14" spans="1:11" ht="15" customHeight="1" thickTop="1">
      <c r="A14" s="46"/>
      <c r="B14" s="50"/>
      <c r="C14" s="46"/>
      <c r="D14" s="45" t="s">
        <v>19</v>
      </c>
      <c r="E14" s="77">
        <v>19</v>
      </c>
      <c r="F14" s="103">
        <f>(計算基礎!$G$16*計算基礎!$H$4/E14)*B$16</f>
        <v>8873.1789473684203</v>
      </c>
      <c r="G14" s="107">
        <f t="shared" ref="G14:G19" si="4">F14+$C$16</f>
        <v>34073.178947368418</v>
      </c>
      <c r="H14" s="73">
        <f>H$2+200</f>
        <v>34300</v>
      </c>
      <c r="I14" s="38"/>
    </row>
    <row r="15" spans="1:11" ht="15" customHeight="1">
      <c r="A15" s="46"/>
      <c r="B15" s="46"/>
      <c r="C15" s="46"/>
      <c r="D15" s="47" t="s">
        <v>20</v>
      </c>
      <c r="E15" s="66">
        <v>14</v>
      </c>
      <c r="F15" s="84">
        <f>(計算基礎!$G$16*計算基礎!$H$4/E15)*B$16</f>
        <v>12042.171428571428</v>
      </c>
      <c r="G15" s="71">
        <f t="shared" si="4"/>
        <v>37242.171428571426</v>
      </c>
      <c r="H15" s="65">
        <f>H$3+200</f>
        <v>37500</v>
      </c>
      <c r="I15" s="38"/>
    </row>
    <row r="16" spans="1:11" ht="15" customHeight="1">
      <c r="A16" s="46">
        <v>1650</v>
      </c>
      <c r="B16" s="46">
        <v>4</v>
      </c>
      <c r="C16" s="46">
        <f>計算基礎!$J$2*B16</f>
        <v>25200</v>
      </c>
      <c r="D16" s="47" t="s">
        <v>21</v>
      </c>
      <c r="E16" s="66">
        <v>11</v>
      </c>
      <c r="F16" s="84">
        <f>(計算基礎!$G$16*計算基礎!$H$4/E16)*B$16</f>
        <v>15326.4</v>
      </c>
      <c r="G16" s="71">
        <f t="shared" si="4"/>
        <v>40526.400000000001</v>
      </c>
      <c r="H16" s="65">
        <f>H$4+200</f>
        <v>40800</v>
      </c>
      <c r="I16" s="38"/>
    </row>
    <row r="17" spans="1:9" ht="15" customHeight="1">
      <c r="A17" s="46"/>
      <c r="B17" s="46"/>
      <c r="C17" s="46"/>
      <c r="D17" s="47" t="s">
        <v>22</v>
      </c>
      <c r="E17" s="66">
        <v>9</v>
      </c>
      <c r="F17" s="84">
        <f>(計算基礎!$G$16*計算基礎!$H$4/E17)*B$16</f>
        <v>18732.266666666666</v>
      </c>
      <c r="G17" s="71">
        <f t="shared" si="4"/>
        <v>43932.266666666663</v>
      </c>
      <c r="H17" s="65">
        <f>H$5+200</f>
        <v>44200</v>
      </c>
      <c r="I17" s="38"/>
    </row>
    <row r="18" spans="1:9" ht="15" customHeight="1">
      <c r="A18" s="46"/>
      <c r="B18" s="269"/>
      <c r="C18" s="46"/>
      <c r="D18" s="47" t="s">
        <v>23</v>
      </c>
      <c r="E18" s="66">
        <v>7</v>
      </c>
      <c r="F18" s="84">
        <f>(計算基礎!$G$16*計算基礎!$H$4/E18)*B$16</f>
        <v>24084.342857142856</v>
      </c>
      <c r="G18" s="72">
        <f t="shared" si="4"/>
        <v>49284.342857142852</v>
      </c>
      <c r="H18" s="65">
        <f>H$6+200</f>
        <v>49500</v>
      </c>
      <c r="I18" s="275"/>
    </row>
    <row r="19" spans="1:9" ht="15" customHeight="1" thickBot="1">
      <c r="A19" s="48"/>
      <c r="B19" s="48"/>
      <c r="C19" s="48"/>
      <c r="D19" s="49" t="s">
        <v>24</v>
      </c>
      <c r="E19" s="76">
        <v>6</v>
      </c>
      <c r="F19" s="76">
        <f>(計算基礎!$G$16*計算基礎!$H$4/E19)*B$16</f>
        <v>28098.399999999998</v>
      </c>
      <c r="G19" s="72">
        <f t="shared" si="4"/>
        <v>53298.399999999994</v>
      </c>
      <c r="H19" s="67">
        <f>H$7+200</f>
        <v>53500</v>
      </c>
      <c r="I19" s="38"/>
    </row>
    <row r="20" spans="1:9" ht="15" customHeight="1" thickTop="1">
      <c r="A20" s="46"/>
      <c r="B20" s="50"/>
      <c r="C20" s="46"/>
      <c r="D20" s="47" t="s">
        <v>19</v>
      </c>
      <c r="E20" s="66">
        <v>19</v>
      </c>
      <c r="F20" s="103">
        <f>(計算基礎!$G$16*計算基礎!$H$4/E20)*B$22</f>
        <v>8873.1789473684203</v>
      </c>
      <c r="G20" s="71">
        <f t="shared" ref="G20:G25" si="5">F20+$C$22</f>
        <v>34073.178947368418</v>
      </c>
      <c r="H20" s="65">
        <f>H$2+300</f>
        <v>34400</v>
      </c>
      <c r="I20" s="38"/>
    </row>
    <row r="21" spans="1:9" ht="15" customHeight="1">
      <c r="A21" s="46"/>
      <c r="B21" s="46" t="s">
        <v>89</v>
      </c>
      <c r="C21" s="46"/>
      <c r="D21" s="47" t="s">
        <v>20</v>
      </c>
      <c r="E21" s="66">
        <v>13</v>
      </c>
      <c r="F21" s="84">
        <f>(計算基礎!$G$16*計算基礎!$H$4/E21)*B$22</f>
        <v>12968.492307692308</v>
      </c>
      <c r="G21" s="71">
        <f t="shared" si="5"/>
        <v>38168.492307692308</v>
      </c>
      <c r="H21" s="65">
        <f>ROUNDUP(G21,-2)</f>
        <v>38200</v>
      </c>
      <c r="I21" s="38"/>
    </row>
    <row r="22" spans="1:9" ht="15" customHeight="1">
      <c r="A22" s="46">
        <v>1700</v>
      </c>
      <c r="B22" s="46">
        <v>4</v>
      </c>
      <c r="C22" s="46">
        <f>計算基礎!$J$2*B22</f>
        <v>25200</v>
      </c>
      <c r="D22" s="47" t="s">
        <v>21</v>
      </c>
      <c r="E22" s="66">
        <v>10</v>
      </c>
      <c r="F22" s="84">
        <f>(計算基礎!$G$16*計算基礎!$H$4/E22)*B$22</f>
        <v>16859.04</v>
      </c>
      <c r="G22" s="71">
        <f t="shared" si="5"/>
        <v>42059.040000000001</v>
      </c>
      <c r="H22" s="65">
        <f>ROUNDUP(G22,-2)</f>
        <v>42100</v>
      </c>
      <c r="I22" s="38"/>
    </row>
    <row r="23" spans="1:9" ht="15" customHeight="1">
      <c r="A23" s="46"/>
      <c r="B23" s="46"/>
      <c r="C23" s="46"/>
      <c r="D23" s="47" t="s">
        <v>22</v>
      </c>
      <c r="E23" s="66">
        <v>9</v>
      </c>
      <c r="F23" s="84">
        <f>(計算基礎!$G$16*計算基礎!$H$4/E23)*B$22</f>
        <v>18732.266666666666</v>
      </c>
      <c r="G23" s="71">
        <f t="shared" si="5"/>
        <v>43932.266666666663</v>
      </c>
      <c r="H23" s="65">
        <f>H$5+300</f>
        <v>44300</v>
      </c>
      <c r="I23" s="38"/>
    </row>
    <row r="24" spans="1:9" ht="15" customHeight="1">
      <c r="A24" s="46"/>
      <c r="B24" s="270" t="s">
        <v>88</v>
      </c>
      <c r="C24" s="46"/>
      <c r="D24" s="47" t="s">
        <v>23</v>
      </c>
      <c r="E24" s="66">
        <v>7</v>
      </c>
      <c r="F24" s="84">
        <f>(計算基礎!$G$16*計算基礎!$H$4/E24)*B$22</f>
        <v>24084.342857142856</v>
      </c>
      <c r="G24" s="72">
        <f t="shared" si="5"/>
        <v>49284.342857142852</v>
      </c>
      <c r="H24" s="65">
        <f>H$6+300</f>
        <v>49600</v>
      </c>
      <c r="I24" s="38"/>
    </row>
    <row r="25" spans="1:9" ht="15" customHeight="1" thickBot="1">
      <c r="A25" s="48"/>
      <c r="B25" s="271">
        <v>5</v>
      </c>
      <c r="C25" s="48"/>
      <c r="D25" s="49" t="s">
        <v>24</v>
      </c>
      <c r="E25" s="76">
        <v>6</v>
      </c>
      <c r="F25" s="106">
        <f>(計算基礎!$G$16*計算基礎!$H$4/E25)*B$22</f>
        <v>28098.399999999998</v>
      </c>
      <c r="G25" s="72">
        <f t="shared" si="5"/>
        <v>53298.399999999994</v>
      </c>
      <c r="H25" s="67">
        <f>H$7+300</f>
        <v>53600</v>
      </c>
      <c r="I25" s="38"/>
    </row>
    <row r="26" spans="1:9" ht="15" customHeight="1" thickTop="1">
      <c r="A26" s="46"/>
      <c r="B26" s="46"/>
      <c r="C26" s="46"/>
      <c r="D26" s="45" t="s">
        <v>19</v>
      </c>
      <c r="E26" s="77">
        <v>19</v>
      </c>
      <c r="F26" s="103">
        <f>(計算基礎!$G$16*計算基礎!$H$4/E26)*B$28</f>
        <v>8873.1789473684203</v>
      </c>
      <c r="G26" s="71">
        <f t="shared" ref="G26:G31" si="6">F26+$C$28</f>
        <v>34073.178947368418</v>
      </c>
      <c r="H26" s="65">
        <f>H$2+400</f>
        <v>34500</v>
      </c>
    </row>
    <row r="27" spans="1:9" ht="15" customHeight="1">
      <c r="A27" s="46"/>
      <c r="B27" s="46" t="s">
        <v>89</v>
      </c>
      <c r="C27" s="46"/>
      <c r="D27" s="47" t="s">
        <v>20</v>
      </c>
      <c r="E27" s="66">
        <v>13</v>
      </c>
      <c r="F27" s="84">
        <f>(計算基礎!$G$16*計算基礎!$H$4/E27)*B$28</f>
        <v>12968.492307692308</v>
      </c>
      <c r="G27" s="71">
        <f t="shared" si="6"/>
        <v>38168.492307692308</v>
      </c>
      <c r="H27" s="65">
        <f>H$21+100</f>
        <v>38300</v>
      </c>
    </row>
    <row r="28" spans="1:9" ht="15" customHeight="1">
      <c r="A28" s="46">
        <v>1750</v>
      </c>
      <c r="B28" s="46">
        <v>4</v>
      </c>
      <c r="C28" s="46">
        <f>計算基礎!$J$2*B28</f>
        <v>25200</v>
      </c>
      <c r="D28" s="47" t="s">
        <v>21</v>
      </c>
      <c r="E28" s="66">
        <v>10</v>
      </c>
      <c r="F28" s="84">
        <f>(計算基礎!$G$16*計算基礎!$H$4/E28)*B$28</f>
        <v>16859.04</v>
      </c>
      <c r="G28" s="71">
        <f t="shared" si="6"/>
        <v>42059.040000000001</v>
      </c>
      <c r="H28" s="65">
        <f>H$22+100</f>
        <v>42200</v>
      </c>
    </row>
    <row r="29" spans="1:9" ht="15" customHeight="1">
      <c r="A29" s="46"/>
      <c r="B29" s="46"/>
      <c r="C29" s="46"/>
      <c r="D29" s="47" t="s">
        <v>22</v>
      </c>
      <c r="E29" s="66">
        <v>9</v>
      </c>
      <c r="F29" s="84">
        <f>(計算基礎!$G$16*計算基礎!$H$4/E29)*B$28</f>
        <v>18732.266666666666</v>
      </c>
      <c r="G29" s="71">
        <f t="shared" si="6"/>
        <v>43932.266666666663</v>
      </c>
      <c r="H29" s="65">
        <f>H$5+400</f>
        <v>44400</v>
      </c>
    </row>
    <row r="30" spans="1:9" ht="15" customHeight="1">
      <c r="A30" s="46"/>
      <c r="B30" s="270" t="s">
        <v>88</v>
      </c>
      <c r="C30" s="46"/>
      <c r="D30" s="47" t="s">
        <v>23</v>
      </c>
      <c r="E30" s="66">
        <v>7</v>
      </c>
      <c r="F30" s="84">
        <f>(計算基礎!$G$16*計算基礎!$H$4/E30)*B$28</f>
        <v>24084.342857142856</v>
      </c>
      <c r="G30" s="72">
        <f t="shared" si="6"/>
        <v>49284.342857142852</v>
      </c>
      <c r="H30" s="65">
        <f>H$6+400</f>
        <v>49700</v>
      </c>
    </row>
    <row r="31" spans="1:9" ht="15" customHeight="1" thickBot="1">
      <c r="A31" s="48"/>
      <c r="B31" s="271">
        <v>5</v>
      </c>
      <c r="C31" s="48"/>
      <c r="D31" s="49" t="s">
        <v>24</v>
      </c>
      <c r="E31" s="76">
        <v>6</v>
      </c>
      <c r="F31" s="76">
        <f>(計算基礎!$G$16*計算基礎!$H$4/E31)*B$28</f>
        <v>28098.399999999998</v>
      </c>
      <c r="G31" s="72">
        <f t="shared" si="6"/>
        <v>53298.399999999994</v>
      </c>
      <c r="H31" s="67">
        <f>H$7+400</f>
        <v>53700</v>
      </c>
    </row>
    <row r="32" spans="1:9" ht="15" customHeight="1" thickTop="1">
      <c r="A32" s="46"/>
      <c r="B32" s="46"/>
      <c r="C32" s="46"/>
      <c r="D32" s="47" t="s">
        <v>19</v>
      </c>
      <c r="E32" s="66">
        <v>19</v>
      </c>
      <c r="F32" s="103">
        <f>(計算基礎!$G$16*計算基礎!$H$4/E32)*B$34</f>
        <v>8873.1789473684203</v>
      </c>
      <c r="G32" s="71">
        <f t="shared" ref="G32:G37" si="7">F32+$C$34</f>
        <v>34073.178947368418</v>
      </c>
      <c r="H32" s="65">
        <f>H$2+500</f>
        <v>34600</v>
      </c>
    </row>
    <row r="33" spans="1:8" ht="15" customHeight="1">
      <c r="A33" s="46"/>
      <c r="B33" s="46" t="s">
        <v>89</v>
      </c>
      <c r="C33" s="46"/>
      <c r="D33" s="47" t="s">
        <v>20</v>
      </c>
      <c r="E33" s="66">
        <v>13</v>
      </c>
      <c r="F33" s="84">
        <f>(計算基礎!$G$16*計算基礎!$H$4/E33)*B$34</f>
        <v>12968.492307692308</v>
      </c>
      <c r="G33" s="71">
        <f t="shared" si="7"/>
        <v>38168.492307692308</v>
      </c>
      <c r="H33" s="65">
        <f>H$21+200</f>
        <v>38400</v>
      </c>
    </row>
    <row r="34" spans="1:8" ht="15" customHeight="1">
      <c r="A34" s="46">
        <v>1800</v>
      </c>
      <c r="B34" s="46">
        <v>4</v>
      </c>
      <c r="C34" s="46">
        <f>計算基礎!$J$2*B34</f>
        <v>25200</v>
      </c>
      <c r="D34" s="47" t="s">
        <v>21</v>
      </c>
      <c r="E34" s="66">
        <v>10</v>
      </c>
      <c r="F34" s="84">
        <f>(計算基礎!$G$16*計算基礎!$H$4/E34)*B$34</f>
        <v>16859.04</v>
      </c>
      <c r="G34" s="71">
        <f t="shared" si="7"/>
        <v>42059.040000000001</v>
      </c>
      <c r="H34" s="65">
        <f>H$22+200</f>
        <v>42300</v>
      </c>
    </row>
    <row r="35" spans="1:8" ht="15" customHeight="1">
      <c r="A35" s="46"/>
      <c r="B35" s="46"/>
      <c r="C35" s="46"/>
      <c r="D35" s="47" t="s">
        <v>22</v>
      </c>
      <c r="E35" s="66">
        <v>8</v>
      </c>
      <c r="F35" s="84">
        <f>(計算基礎!$G$16*計算基礎!$H$4/E35)*B$34</f>
        <v>21073.8</v>
      </c>
      <c r="G35" s="71">
        <f t="shared" si="7"/>
        <v>46273.8</v>
      </c>
      <c r="H35" s="65">
        <f>ROUNDUP(G35,-2)</f>
        <v>46300</v>
      </c>
    </row>
    <row r="36" spans="1:8" ht="15" customHeight="1">
      <c r="A36" s="46"/>
      <c r="B36" s="270" t="s">
        <v>88</v>
      </c>
      <c r="C36" s="46"/>
      <c r="D36" s="47" t="s">
        <v>23</v>
      </c>
      <c r="E36" s="66">
        <v>7</v>
      </c>
      <c r="F36" s="84">
        <f>(計算基礎!$G$16*計算基礎!$H$4/E36)*B$34</f>
        <v>24084.342857142856</v>
      </c>
      <c r="G36" s="72">
        <f t="shared" si="7"/>
        <v>49284.342857142852</v>
      </c>
      <c r="H36" s="65">
        <f>H$6+500</f>
        <v>49800</v>
      </c>
    </row>
    <row r="37" spans="1:8" ht="15" customHeight="1" thickBot="1">
      <c r="A37" s="48"/>
      <c r="B37" s="271">
        <v>5</v>
      </c>
      <c r="C37" s="48"/>
      <c r="D37" s="49" t="s">
        <v>24</v>
      </c>
      <c r="E37" s="76">
        <v>6</v>
      </c>
      <c r="F37" s="106">
        <f>(計算基礎!$G$16*計算基礎!$H$4/E37)*B$34</f>
        <v>28098.399999999998</v>
      </c>
      <c r="G37" s="72">
        <f t="shared" si="7"/>
        <v>53298.399999999994</v>
      </c>
      <c r="H37" s="67">
        <f>H$7+500</f>
        <v>53800</v>
      </c>
    </row>
    <row r="38" spans="1:8" ht="15" customHeight="1" thickTop="1">
      <c r="A38" s="46"/>
      <c r="B38" s="46"/>
      <c r="C38" s="46"/>
      <c r="D38" s="45" t="s">
        <v>19</v>
      </c>
      <c r="E38" s="77">
        <v>19</v>
      </c>
      <c r="F38" s="103">
        <f>(計算基礎!$G$16*計算基礎!$H$4/E38)*B$40</f>
        <v>8873.1789473684203</v>
      </c>
      <c r="G38" s="71">
        <f t="shared" ref="G38:G43" si="8">F38+$C$40</f>
        <v>34073.178947368418</v>
      </c>
      <c r="H38" s="65">
        <f>H$2+600</f>
        <v>34700</v>
      </c>
    </row>
    <row r="39" spans="1:8" ht="15" customHeight="1">
      <c r="A39" s="46"/>
      <c r="B39" s="46" t="s">
        <v>89</v>
      </c>
      <c r="C39" s="46"/>
      <c r="D39" s="47" t="s">
        <v>20</v>
      </c>
      <c r="E39" s="66">
        <v>13</v>
      </c>
      <c r="F39" s="84">
        <f>(計算基礎!$G$16*計算基礎!$H$4/E39)*B$40</f>
        <v>12968.492307692308</v>
      </c>
      <c r="G39" s="71">
        <f t="shared" si="8"/>
        <v>38168.492307692308</v>
      </c>
      <c r="H39" s="65">
        <f>H$21+300</f>
        <v>38500</v>
      </c>
    </row>
    <row r="40" spans="1:8" ht="15" customHeight="1">
      <c r="A40" s="46">
        <v>1850</v>
      </c>
      <c r="B40" s="46">
        <v>4</v>
      </c>
      <c r="C40" s="46">
        <f>計算基礎!$J$2*B40</f>
        <v>25200</v>
      </c>
      <c r="D40" s="47" t="s">
        <v>21</v>
      </c>
      <c r="E40" s="66">
        <v>10</v>
      </c>
      <c r="F40" s="84">
        <f>(計算基礎!$G$16*計算基礎!$H$4/E40)*B$40</f>
        <v>16859.04</v>
      </c>
      <c r="G40" s="71">
        <f t="shared" si="8"/>
        <v>42059.040000000001</v>
      </c>
      <c r="H40" s="65">
        <f>H$22+300</f>
        <v>42400</v>
      </c>
    </row>
    <row r="41" spans="1:8" ht="15" customHeight="1">
      <c r="A41" s="46"/>
      <c r="B41" s="46"/>
      <c r="C41" s="46"/>
      <c r="D41" s="47" t="s">
        <v>22</v>
      </c>
      <c r="E41" s="66">
        <v>8</v>
      </c>
      <c r="F41" s="84">
        <f>(計算基礎!$G$16*計算基礎!$H$4/E41)*B$40</f>
        <v>21073.8</v>
      </c>
      <c r="G41" s="71">
        <f t="shared" si="8"/>
        <v>46273.8</v>
      </c>
      <c r="H41" s="65">
        <f>H$35+100</f>
        <v>46400</v>
      </c>
    </row>
    <row r="42" spans="1:8" ht="15" customHeight="1">
      <c r="A42" s="46"/>
      <c r="B42" s="270" t="s">
        <v>88</v>
      </c>
      <c r="C42" s="46"/>
      <c r="D42" s="47" t="s">
        <v>23</v>
      </c>
      <c r="E42" s="66">
        <v>7</v>
      </c>
      <c r="F42" s="84">
        <f>(計算基礎!$G$16*計算基礎!$H$4/E42)*B$40</f>
        <v>24084.342857142856</v>
      </c>
      <c r="G42" s="72">
        <f t="shared" si="8"/>
        <v>49284.342857142852</v>
      </c>
      <c r="H42" s="65">
        <f>H$6+600</f>
        <v>49900</v>
      </c>
    </row>
    <row r="43" spans="1:8" ht="15" customHeight="1" thickBot="1">
      <c r="A43" s="48"/>
      <c r="B43" s="271">
        <v>5</v>
      </c>
      <c r="C43" s="48"/>
      <c r="D43" s="49" t="s">
        <v>24</v>
      </c>
      <c r="E43" s="56">
        <v>6</v>
      </c>
      <c r="F43" s="87">
        <f>(計算基礎!$G$16*計算基礎!$H$4/E43)*B$40</f>
        <v>28098.399999999998</v>
      </c>
      <c r="G43" s="108">
        <f t="shared" si="8"/>
        <v>53298.399999999994</v>
      </c>
      <c r="H43" s="41">
        <f>H$7+600</f>
        <v>53900</v>
      </c>
    </row>
    <row r="44" spans="1:8" ht="15" customHeight="1" thickTop="1">
      <c r="A44" s="109"/>
      <c r="B44" s="46"/>
      <c r="C44" s="46"/>
      <c r="D44" s="69" t="s">
        <v>19</v>
      </c>
      <c r="E44" s="77">
        <v>19</v>
      </c>
      <c r="F44" s="103">
        <f>(計算基礎!$G$16*計算基礎!$H$4/E44)*B$46</f>
        <v>8873.1789473684203</v>
      </c>
      <c r="G44" s="122">
        <f t="shared" ref="G44:G49" si="9">F44+$C$46</f>
        <v>34073.178947368418</v>
      </c>
      <c r="H44" s="73">
        <f>H$2+700</f>
        <v>34800</v>
      </c>
    </row>
    <row r="45" spans="1:8" ht="15" customHeight="1">
      <c r="A45" s="109"/>
      <c r="B45" s="46" t="s">
        <v>89</v>
      </c>
      <c r="C45" s="46"/>
      <c r="D45" s="111" t="s">
        <v>20</v>
      </c>
      <c r="E45" s="66">
        <v>13</v>
      </c>
      <c r="F45" s="84">
        <f>(計算基礎!$G$16*計算基礎!$H$4/E45)*B$46</f>
        <v>12968.492307692308</v>
      </c>
      <c r="G45" s="74">
        <f t="shared" si="9"/>
        <v>38168.492307692308</v>
      </c>
      <c r="H45" s="65">
        <f>H$21+400</f>
        <v>38600</v>
      </c>
    </row>
    <row r="46" spans="1:8" ht="15" customHeight="1">
      <c r="A46" s="109">
        <v>1900</v>
      </c>
      <c r="B46" s="46">
        <v>4</v>
      </c>
      <c r="C46" s="46">
        <f>計算基礎!$J$2*B46</f>
        <v>25200</v>
      </c>
      <c r="D46" s="111" t="s">
        <v>21</v>
      </c>
      <c r="E46" s="66">
        <v>10</v>
      </c>
      <c r="F46" s="84">
        <f>(計算基礎!$G$16*計算基礎!$H$4/E46)*B$46</f>
        <v>16859.04</v>
      </c>
      <c r="G46" s="74">
        <f t="shared" si="9"/>
        <v>42059.040000000001</v>
      </c>
      <c r="H46" s="65">
        <f>H$22+400</f>
        <v>42500</v>
      </c>
    </row>
    <row r="47" spans="1:8" ht="15" customHeight="1">
      <c r="A47" s="109"/>
      <c r="B47" s="46"/>
      <c r="C47" s="46"/>
      <c r="D47" s="111" t="s">
        <v>22</v>
      </c>
      <c r="E47" s="66">
        <v>8</v>
      </c>
      <c r="F47" s="84">
        <f>(計算基礎!$G$16*計算基礎!$H$4/E47)*B$46</f>
        <v>21073.8</v>
      </c>
      <c r="G47" s="74">
        <f t="shared" si="9"/>
        <v>46273.8</v>
      </c>
      <c r="H47" s="65">
        <f>H$35+200</f>
        <v>46500</v>
      </c>
    </row>
    <row r="48" spans="1:8" ht="15" customHeight="1">
      <c r="A48" s="109"/>
      <c r="B48" s="270" t="s">
        <v>88</v>
      </c>
      <c r="C48" s="46"/>
      <c r="D48" s="111" t="s">
        <v>23</v>
      </c>
      <c r="E48" s="66">
        <v>7</v>
      </c>
      <c r="F48" s="84">
        <f>(計算基礎!$G$16*計算基礎!$H$4/E48)*B$46</f>
        <v>24084.342857142856</v>
      </c>
      <c r="G48" s="75">
        <f t="shared" si="9"/>
        <v>49284.342857142852</v>
      </c>
      <c r="H48" s="65">
        <f>H$6+700</f>
        <v>50000</v>
      </c>
    </row>
    <row r="49" spans="1:8" ht="15" customHeight="1" thickBot="1">
      <c r="A49" s="45"/>
      <c r="B49" s="272">
        <v>5</v>
      </c>
      <c r="C49" s="53"/>
      <c r="D49" s="111" t="s">
        <v>24</v>
      </c>
      <c r="E49" s="66">
        <v>6</v>
      </c>
      <c r="F49" s="84">
        <f>(計算基礎!$G$16*計算基礎!$H$4/E49)*B$46</f>
        <v>28098.399999999998</v>
      </c>
      <c r="G49" s="75">
        <f t="shared" si="9"/>
        <v>53298.399999999994</v>
      </c>
      <c r="H49" s="80">
        <f>H$7+700</f>
        <v>54000</v>
      </c>
    </row>
    <row r="50" spans="1:8" ht="15" customHeight="1">
      <c r="A50" s="54"/>
      <c r="B50" s="54"/>
      <c r="C50" s="54"/>
      <c r="D50" s="54"/>
      <c r="E50" s="104"/>
      <c r="F50" s="104"/>
      <c r="G50" s="104"/>
      <c r="H50" s="128"/>
    </row>
    <row r="51" spans="1:8" ht="15" customHeight="1" thickBot="1">
      <c r="A51" s="54"/>
      <c r="B51" s="54"/>
      <c r="C51" s="54"/>
      <c r="D51" s="54"/>
      <c r="E51" s="104"/>
      <c r="F51" s="104"/>
      <c r="G51" s="104"/>
      <c r="H51" s="128"/>
    </row>
    <row r="52" spans="1:8" ht="15" customHeight="1" thickBot="1">
      <c r="A52" s="33" t="s">
        <v>1</v>
      </c>
      <c r="B52" s="105" t="s">
        <v>35</v>
      </c>
      <c r="C52" s="32" t="str">
        <f>"融着費(@" &amp; 計算基礎!$J$2&amp;")"</f>
        <v>融着費(@6300)</v>
      </c>
      <c r="D52" s="33" t="s">
        <v>0</v>
      </c>
      <c r="E52" s="105" t="s">
        <v>3</v>
      </c>
      <c r="F52" s="31" t="s">
        <v>2</v>
      </c>
      <c r="G52" s="37" t="s">
        <v>36</v>
      </c>
      <c r="H52" s="70" t="s">
        <v>49</v>
      </c>
    </row>
    <row r="53" spans="1:8" ht="15" customHeight="1" thickTop="1">
      <c r="A53" s="59"/>
      <c r="B53" s="50"/>
      <c r="C53" s="50"/>
      <c r="D53" s="58" t="s">
        <v>19</v>
      </c>
      <c r="E53" s="83">
        <v>18</v>
      </c>
      <c r="F53" s="83">
        <f>(計算基礎!$G$16*計算基礎!$H$4/E53)*B$55</f>
        <v>9366.1333333333332</v>
      </c>
      <c r="G53" s="78">
        <f t="shared" ref="G53:G58" si="10">F53+$C$55</f>
        <v>34566.133333333331</v>
      </c>
      <c r="H53" s="68">
        <f>H44+300</f>
        <v>35100</v>
      </c>
    </row>
    <row r="54" spans="1:8" ht="15" customHeight="1">
      <c r="A54" s="109"/>
      <c r="B54" s="46" t="s">
        <v>89</v>
      </c>
      <c r="C54" s="46"/>
      <c r="D54" s="55" t="s">
        <v>20</v>
      </c>
      <c r="E54" s="84">
        <v>13</v>
      </c>
      <c r="F54" s="84">
        <f>(計算基礎!$G$16*計算基礎!$H$4/E54)*B$55</f>
        <v>12968.492307692308</v>
      </c>
      <c r="G54" s="74">
        <f t="shared" si="10"/>
        <v>38168.492307692308</v>
      </c>
      <c r="H54" s="65">
        <f>H$21+500</f>
        <v>38700</v>
      </c>
    </row>
    <row r="55" spans="1:8" ht="15" customHeight="1">
      <c r="A55" s="109">
        <v>1950</v>
      </c>
      <c r="B55" s="46">
        <v>4</v>
      </c>
      <c r="C55" s="46">
        <f>計算基礎!$J$2*B55</f>
        <v>25200</v>
      </c>
      <c r="D55" s="55" t="s">
        <v>21</v>
      </c>
      <c r="E55" s="84">
        <v>10</v>
      </c>
      <c r="F55" s="84">
        <f>(計算基礎!$G$16*計算基礎!$H$4/E55)*B$55</f>
        <v>16859.04</v>
      </c>
      <c r="G55" s="74">
        <f t="shared" si="10"/>
        <v>42059.040000000001</v>
      </c>
      <c r="H55" s="65">
        <f>H$22+500</f>
        <v>42600</v>
      </c>
    </row>
    <row r="56" spans="1:8" ht="15" customHeight="1">
      <c r="A56" s="109"/>
      <c r="B56" s="46"/>
      <c r="C56" s="46"/>
      <c r="D56" s="55" t="s">
        <v>22</v>
      </c>
      <c r="E56" s="84">
        <v>8</v>
      </c>
      <c r="F56" s="84">
        <f>(計算基礎!$G$16*計算基礎!$H$4/E56)*B$55</f>
        <v>21073.8</v>
      </c>
      <c r="G56" s="74">
        <f t="shared" si="10"/>
        <v>46273.8</v>
      </c>
      <c r="H56" s="65">
        <f>H$35+300</f>
        <v>46600</v>
      </c>
    </row>
    <row r="57" spans="1:8" ht="15" customHeight="1">
      <c r="A57" s="109"/>
      <c r="B57" s="270" t="s">
        <v>88</v>
      </c>
      <c r="C57" s="46"/>
      <c r="D57" s="55" t="s">
        <v>23</v>
      </c>
      <c r="E57" s="84">
        <v>7</v>
      </c>
      <c r="F57" s="84">
        <f>(計算基礎!$G$16*計算基礎!$H$4/E57)*B$55</f>
        <v>24084.342857142856</v>
      </c>
      <c r="G57" s="75">
        <f t="shared" si="10"/>
        <v>49284.342857142852</v>
      </c>
      <c r="H57" s="65">
        <f>H$6+800</f>
        <v>50100</v>
      </c>
    </row>
    <row r="58" spans="1:8" ht="15" customHeight="1" thickBot="1">
      <c r="A58" s="110"/>
      <c r="B58" s="271">
        <v>5</v>
      </c>
      <c r="C58" s="48"/>
      <c r="D58" s="57" t="s">
        <v>24</v>
      </c>
      <c r="E58" s="85">
        <v>6</v>
      </c>
      <c r="F58" s="85">
        <f>(計算基礎!$G$16*計算基礎!$H$4/E58)*B$55</f>
        <v>28098.399999999998</v>
      </c>
      <c r="G58" s="75">
        <f t="shared" si="10"/>
        <v>53298.399999999994</v>
      </c>
      <c r="H58" s="67">
        <f>H$7+800</f>
        <v>54100</v>
      </c>
    </row>
    <row r="59" spans="1:8" ht="15" customHeight="1" thickTop="1">
      <c r="A59" s="109"/>
      <c r="B59" s="46"/>
      <c r="C59" s="46"/>
      <c r="D59" s="58" t="s">
        <v>19</v>
      </c>
      <c r="E59" s="83">
        <v>18</v>
      </c>
      <c r="F59" s="83">
        <f>(計算基礎!$G$16*計算基礎!$H$4/E59)*B$61</f>
        <v>9366.1333333333332</v>
      </c>
      <c r="G59" s="74">
        <f t="shared" ref="G59:G64" si="11">F59+$C$61</f>
        <v>34566.133333333331</v>
      </c>
      <c r="H59" s="65">
        <f>H$53+100</f>
        <v>35200</v>
      </c>
    </row>
    <row r="60" spans="1:8" ht="15" customHeight="1">
      <c r="A60" s="109"/>
      <c r="B60" s="46" t="s">
        <v>89</v>
      </c>
      <c r="C60" s="46"/>
      <c r="D60" s="55" t="s">
        <v>20</v>
      </c>
      <c r="E60" s="84">
        <v>13</v>
      </c>
      <c r="F60" s="84">
        <f>(計算基礎!$G$16*計算基礎!$H$4/E60)*B$61</f>
        <v>12968.492307692308</v>
      </c>
      <c r="G60" s="74">
        <f t="shared" si="11"/>
        <v>38168.492307692308</v>
      </c>
      <c r="H60" s="65">
        <f>H$21+600</f>
        <v>38800</v>
      </c>
    </row>
    <row r="61" spans="1:8" ht="15" customHeight="1">
      <c r="A61" s="109">
        <v>2000</v>
      </c>
      <c r="B61" s="46">
        <v>4</v>
      </c>
      <c r="C61" s="46">
        <f>計算基礎!$J$2*B61</f>
        <v>25200</v>
      </c>
      <c r="D61" s="55" t="s">
        <v>21</v>
      </c>
      <c r="E61" s="84">
        <v>10</v>
      </c>
      <c r="F61" s="84">
        <f>(計算基礎!$G$16*計算基礎!$H$4/E61)*B$61</f>
        <v>16859.04</v>
      </c>
      <c r="G61" s="74">
        <f t="shared" si="11"/>
        <v>42059.040000000001</v>
      </c>
      <c r="H61" s="65">
        <f>H$22+600</f>
        <v>42700</v>
      </c>
    </row>
    <row r="62" spans="1:8" ht="15" customHeight="1">
      <c r="A62" s="109"/>
      <c r="B62" s="46"/>
      <c r="C62" s="46"/>
      <c r="D62" s="55" t="s">
        <v>22</v>
      </c>
      <c r="E62" s="84">
        <v>8</v>
      </c>
      <c r="F62" s="84">
        <f>(計算基礎!$G$16*計算基礎!$H$4/E62)*B$61</f>
        <v>21073.8</v>
      </c>
      <c r="G62" s="74">
        <f t="shared" si="11"/>
        <v>46273.8</v>
      </c>
      <c r="H62" s="65">
        <f>H$35+400</f>
        <v>46700</v>
      </c>
    </row>
    <row r="63" spans="1:8" ht="15" customHeight="1">
      <c r="A63" s="109"/>
      <c r="B63" s="270" t="s">
        <v>88</v>
      </c>
      <c r="C63" s="46"/>
      <c r="D63" s="55" t="s">
        <v>23</v>
      </c>
      <c r="E63" s="84">
        <v>7</v>
      </c>
      <c r="F63" s="84">
        <f>(計算基礎!$G$16*計算基礎!$H$4/E63)*B$61</f>
        <v>24084.342857142856</v>
      </c>
      <c r="G63" s="75">
        <f t="shared" si="11"/>
        <v>49284.342857142852</v>
      </c>
      <c r="H63" s="65">
        <f>H$6+900</f>
        <v>50200</v>
      </c>
    </row>
    <row r="64" spans="1:8" ht="15" customHeight="1" thickBot="1">
      <c r="A64" s="110"/>
      <c r="B64" s="271">
        <v>5</v>
      </c>
      <c r="C64" s="48"/>
      <c r="D64" s="56" t="s">
        <v>24</v>
      </c>
      <c r="E64" s="106">
        <v>6</v>
      </c>
      <c r="F64" s="106">
        <f>(計算基礎!$G$16*計算基礎!$H$4/E64)*B$61</f>
        <v>28098.399999999998</v>
      </c>
      <c r="G64" s="75">
        <f t="shared" si="11"/>
        <v>53298.399999999994</v>
      </c>
      <c r="H64" s="67">
        <f>H$7+900</f>
        <v>54200</v>
      </c>
    </row>
    <row r="65" spans="1:8" ht="15" customHeight="1" thickTop="1">
      <c r="A65" s="109"/>
      <c r="B65" s="46"/>
      <c r="C65" s="46"/>
      <c r="D65" s="53" t="s">
        <v>19</v>
      </c>
      <c r="E65" s="103">
        <v>18</v>
      </c>
      <c r="F65" s="103">
        <f>(計算基礎!$G$16*計算基礎!$H$4/E65)*B$67</f>
        <v>9366.1333333333332</v>
      </c>
      <c r="G65" s="74">
        <f t="shared" ref="G65:G70" si="12">F65+$C$67</f>
        <v>34566.133333333331</v>
      </c>
      <c r="H65" s="65">
        <f>H$53+200</f>
        <v>35300</v>
      </c>
    </row>
    <row r="66" spans="1:8" ht="15" customHeight="1">
      <c r="A66" s="109"/>
      <c r="B66" s="46" t="s">
        <v>89</v>
      </c>
      <c r="C66" s="46"/>
      <c r="D66" s="55" t="s">
        <v>20</v>
      </c>
      <c r="E66" s="84">
        <v>13</v>
      </c>
      <c r="F66" s="84">
        <f>(計算基礎!$G$16*計算基礎!$H$4/E66)*B$67</f>
        <v>12968.492307692308</v>
      </c>
      <c r="G66" s="74">
        <f t="shared" si="12"/>
        <v>38168.492307692308</v>
      </c>
      <c r="H66" s="65">
        <f>H$21+700</f>
        <v>38900</v>
      </c>
    </row>
    <row r="67" spans="1:8" ht="15" customHeight="1">
      <c r="A67" s="109">
        <v>2050</v>
      </c>
      <c r="B67" s="46">
        <v>4</v>
      </c>
      <c r="C67" s="46">
        <f>計算基礎!$J$2*B67</f>
        <v>25200</v>
      </c>
      <c r="D67" s="55" t="s">
        <v>21</v>
      </c>
      <c r="E67" s="84">
        <v>10</v>
      </c>
      <c r="F67" s="84">
        <f>(計算基礎!$G$16*計算基礎!$H$4/E67)*B$67</f>
        <v>16859.04</v>
      </c>
      <c r="G67" s="74">
        <f t="shared" si="12"/>
        <v>42059.040000000001</v>
      </c>
      <c r="H67" s="65">
        <f>H$22+700</f>
        <v>42800</v>
      </c>
    </row>
    <row r="68" spans="1:8" ht="15" customHeight="1">
      <c r="A68" s="109"/>
      <c r="B68" s="46"/>
      <c r="C68" s="46"/>
      <c r="D68" s="55" t="s">
        <v>22</v>
      </c>
      <c r="E68" s="84">
        <v>8</v>
      </c>
      <c r="F68" s="84">
        <f>(計算基礎!$G$16*計算基礎!$H$4/E68)*B$67</f>
        <v>21073.8</v>
      </c>
      <c r="G68" s="74">
        <f t="shared" si="12"/>
        <v>46273.8</v>
      </c>
      <c r="H68" s="65">
        <f>H$35+500</f>
        <v>46800</v>
      </c>
    </row>
    <row r="69" spans="1:8" ht="15" customHeight="1">
      <c r="A69" s="109"/>
      <c r="B69" s="270" t="s">
        <v>88</v>
      </c>
      <c r="C69" s="46"/>
      <c r="D69" s="55" t="s">
        <v>23</v>
      </c>
      <c r="E69" s="82">
        <v>7</v>
      </c>
      <c r="F69" s="82">
        <f>(計算基礎!$G$16*計算基礎!$H$4/E69)*B$67</f>
        <v>24084.342857142856</v>
      </c>
      <c r="G69" s="47">
        <f t="shared" si="12"/>
        <v>49284.342857142852</v>
      </c>
      <c r="H69" s="40">
        <f>H$6+1000</f>
        <v>50300</v>
      </c>
    </row>
    <row r="70" spans="1:8" ht="15" customHeight="1" thickBot="1">
      <c r="A70" s="129"/>
      <c r="B70" s="273">
        <v>6</v>
      </c>
      <c r="C70" s="61"/>
      <c r="D70" s="62" t="s">
        <v>24</v>
      </c>
      <c r="E70" s="120">
        <v>6</v>
      </c>
      <c r="F70" s="121">
        <f>(計算基礎!$G$16*計算基礎!$H$4/E70)*B$67</f>
        <v>28098.399999999998</v>
      </c>
      <c r="G70" s="52">
        <f t="shared" si="12"/>
        <v>53298.399999999994</v>
      </c>
      <c r="H70" s="63">
        <f>H$7+1000</f>
        <v>54300</v>
      </c>
    </row>
    <row r="71" spans="1:8" ht="15" customHeight="1" thickTop="1">
      <c r="A71" s="109"/>
      <c r="B71" s="46"/>
      <c r="C71" s="46"/>
      <c r="D71" s="55" t="s">
        <v>19</v>
      </c>
      <c r="E71" s="82">
        <v>22</v>
      </c>
      <c r="F71" s="81">
        <f>(計算基礎!$G$16*計算基礎!$H$4/E71)*B$73</f>
        <v>9579</v>
      </c>
      <c r="G71" s="225">
        <f t="shared" ref="G71:G76" si="13">F71+$C$73</f>
        <v>41079</v>
      </c>
      <c r="H71" s="40">
        <f t="shared" ref="H71:H76" si="14">ROUNDUP(G71,-2)</f>
        <v>41100</v>
      </c>
    </row>
    <row r="72" spans="1:8" ht="15" customHeight="1">
      <c r="A72" s="109"/>
      <c r="B72" s="46" t="s">
        <v>89</v>
      </c>
      <c r="C72" s="46"/>
      <c r="D72" s="55" t="s">
        <v>20</v>
      </c>
      <c r="E72" s="82">
        <v>15</v>
      </c>
      <c r="F72" s="82">
        <f>(計算基礎!$G$16*計算基礎!$H$4/E72)*B$73</f>
        <v>14049.199999999999</v>
      </c>
      <c r="G72" s="52">
        <f t="shared" si="13"/>
        <v>45549.2</v>
      </c>
      <c r="H72" s="40">
        <f t="shared" si="14"/>
        <v>45600</v>
      </c>
    </row>
    <row r="73" spans="1:8" ht="15" customHeight="1">
      <c r="A73" s="109">
        <v>2100</v>
      </c>
      <c r="B73" s="46">
        <v>5</v>
      </c>
      <c r="C73" s="46">
        <f>計算基礎!$J$2*B73</f>
        <v>31500</v>
      </c>
      <c r="D73" s="55" t="s">
        <v>21</v>
      </c>
      <c r="E73" s="82">
        <v>12</v>
      </c>
      <c r="F73" s="82">
        <f>(計算基礎!$G$16*計算基礎!$H$4/E73)*B$73</f>
        <v>17561.5</v>
      </c>
      <c r="G73" s="52">
        <f t="shared" si="13"/>
        <v>49061.5</v>
      </c>
      <c r="H73" s="40">
        <f t="shared" si="14"/>
        <v>49100</v>
      </c>
    </row>
    <row r="74" spans="1:8" ht="15" customHeight="1">
      <c r="A74" s="109"/>
      <c r="B74" s="46"/>
      <c r="C74" s="46"/>
      <c r="D74" s="55" t="s">
        <v>22</v>
      </c>
      <c r="E74" s="82">
        <v>10</v>
      </c>
      <c r="F74" s="82">
        <f>(計算基礎!$G$16*計算基礎!$H$4/E74)*B$73</f>
        <v>21073.800000000003</v>
      </c>
      <c r="G74" s="52">
        <f t="shared" si="13"/>
        <v>52573.8</v>
      </c>
      <c r="H74" s="40">
        <f t="shared" si="14"/>
        <v>52600</v>
      </c>
    </row>
    <row r="75" spans="1:8" ht="15" customHeight="1">
      <c r="A75" s="109"/>
      <c r="B75" s="270" t="s">
        <v>88</v>
      </c>
      <c r="C75" s="46"/>
      <c r="D75" s="55" t="s">
        <v>23</v>
      </c>
      <c r="E75" s="82">
        <v>8</v>
      </c>
      <c r="F75" s="82">
        <f>(計算基礎!$G$16*計算基礎!$H$4/E75)*B$73</f>
        <v>26342.25</v>
      </c>
      <c r="G75" s="47">
        <f t="shared" si="13"/>
        <v>57842.25</v>
      </c>
      <c r="H75" s="40">
        <f t="shared" si="14"/>
        <v>57900</v>
      </c>
    </row>
    <row r="76" spans="1:8" ht="15" customHeight="1" thickBot="1">
      <c r="A76" s="110"/>
      <c r="B76" s="271">
        <v>6</v>
      </c>
      <c r="C76" s="48"/>
      <c r="D76" s="56" t="s">
        <v>24</v>
      </c>
      <c r="E76" s="87">
        <v>7</v>
      </c>
      <c r="F76" s="56">
        <f>(計算基礎!$G$16*計算基礎!$H$4/E76)*B$73</f>
        <v>30105.428571428569</v>
      </c>
      <c r="G76" s="52">
        <f t="shared" si="13"/>
        <v>61605.428571428565</v>
      </c>
      <c r="H76" s="41">
        <f t="shared" si="14"/>
        <v>61700</v>
      </c>
    </row>
    <row r="77" spans="1:8" ht="15" customHeight="1" thickTop="1">
      <c r="A77" s="109"/>
      <c r="B77" s="46"/>
      <c r="C77" s="46"/>
      <c r="D77" s="55" t="s">
        <v>19</v>
      </c>
      <c r="E77" s="82">
        <v>22</v>
      </c>
      <c r="F77" s="81">
        <f>(計算基礎!$G$16*計算基礎!$H$4/E77)*B$79</f>
        <v>9579</v>
      </c>
      <c r="G77" s="212">
        <f t="shared" ref="G77:G82" si="15">F77+$C$79</f>
        <v>41079</v>
      </c>
      <c r="H77" s="40">
        <f t="shared" ref="H77:H82" si="16">H71+100</f>
        <v>41200</v>
      </c>
    </row>
    <row r="78" spans="1:8" ht="15" customHeight="1">
      <c r="A78" s="109"/>
      <c r="B78" s="46" t="s">
        <v>89</v>
      </c>
      <c r="C78" s="46"/>
      <c r="D78" s="55" t="s">
        <v>20</v>
      </c>
      <c r="E78" s="82">
        <v>15</v>
      </c>
      <c r="F78" s="82">
        <f>(計算基礎!$G$16*計算基礎!$H$4/E78)*B$79</f>
        <v>14049.199999999999</v>
      </c>
      <c r="G78" s="213">
        <f t="shared" si="15"/>
        <v>45549.2</v>
      </c>
      <c r="H78" s="40">
        <f t="shared" si="16"/>
        <v>45700</v>
      </c>
    </row>
    <row r="79" spans="1:8" ht="15" customHeight="1">
      <c r="A79" s="109">
        <v>2150</v>
      </c>
      <c r="B79" s="46">
        <v>5</v>
      </c>
      <c r="C79" s="46">
        <f>計算基礎!$J$2*B79</f>
        <v>31500</v>
      </c>
      <c r="D79" s="55" t="s">
        <v>21</v>
      </c>
      <c r="E79" s="82">
        <v>12</v>
      </c>
      <c r="F79" s="82">
        <f>(計算基礎!$G$16*計算基礎!$H$4/E79)*B$79</f>
        <v>17561.5</v>
      </c>
      <c r="G79" s="213">
        <f t="shared" si="15"/>
        <v>49061.5</v>
      </c>
      <c r="H79" s="40">
        <f t="shared" si="16"/>
        <v>49200</v>
      </c>
    </row>
    <row r="80" spans="1:8" ht="15" customHeight="1">
      <c r="A80" s="109"/>
      <c r="B80" s="46"/>
      <c r="C80" s="46"/>
      <c r="D80" s="55" t="s">
        <v>22</v>
      </c>
      <c r="E80" s="82">
        <v>10</v>
      </c>
      <c r="F80" s="82">
        <f>(計算基礎!$G$16*計算基礎!$H$4/E80)*B$79</f>
        <v>21073.800000000003</v>
      </c>
      <c r="G80" s="213">
        <f t="shared" si="15"/>
        <v>52573.8</v>
      </c>
      <c r="H80" s="40">
        <f t="shared" si="16"/>
        <v>52700</v>
      </c>
    </row>
    <row r="81" spans="1:8" ht="15" customHeight="1">
      <c r="A81" s="109"/>
      <c r="B81" s="270" t="s">
        <v>88</v>
      </c>
      <c r="C81" s="46"/>
      <c r="D81" s="55" t="s">
        <v>23</v>
      </c>
      <c r="E81" s="82">
        <v>8</v>
      </c>
      <c r="F81" s="82">
        <f>(計算基礎!$G$16*計算基礎!$H$4/E81)*B$79</f>
        <v>26342.25</v>
      </c>
      <c r="G81" s="214">
        <f t="shared" si="15"/>
        <v>57842.25</v>
      </c>
      <c r="H81" s="40">
        <f t="shared" si="16"/>
        <v>58000</v>
      </c>
    </row>
    <row r="82" spans="1:8" ht="15" customHeight="1" thickBot="1">
      <c r="A82" s="110"/>
      <c r="B82" s="271">
        <v>6</v>
      </c>
      <c r="C82" s="48"/>
      <c r="D82" s="56" t="s">
        <v>24</v>
      </c>
      <c r="E82" s="87">
        <v>7</v>
      </c>
      <c r="F82" s="87">
        <f>(計算基礎!$G$16*計算基礎!$H$4/E82)*B$79</f>
        <v>30105.428571428569</v>
      </c>
      <c r="G82" s="215">
        <f t="shared" si="15"/>
        <v>61605.428571428565</v>
      </c>
      <c r="H82" s="41">
        <f t="shared" si="16"/>
        <v>61800</v>
      </c>
    </row>
    <row r="83" spans="1:8" ht="15" customHeight="1" thickTop="1">
      <c r="A83" s="109"/>
      <c r="B83" s="46"/>
      <c r="C83" s="46"/>
      <c r="D83" s="53" t="s">
        <v>19</v>
      </c>
      <c r="E83" s="81">
        <v>22</v>
      </c>
      <c r="F83" s="81">
        <f>(計算基礎!$G$16*計算基礎!$H$4/E83)*B$85</f>
        <v>9579</v>
      </c>
      <c r="G83" s="109">
        <f t="shared" ref="G83:G88" si="17">F83+$C$85</f>
        <v>41079</v>
      </c>
      <c r="H83" s="40">
        <f>H$71+200</f>
        <v>41300</v>
      </c>
    </row>
    <row r="84" spans="1:8" ht="15" customHeight="1">
      <c r="A84" s="109"/>
      <c r="B84" s="46" t="s">
        <v>89</v>
      </c>
      <c r="C84" s="46"/>
      <c r="D84" s="55" t="s">
        <v>20</v>
      </c>
      <c r="E84" s="82">
        <v>15</v>
      </c>
      <c r="F84" s="82">
        <f>(計算基礎!$G$16*計算基礎!$H$4/E84)*B$85</f>
        <v>14049.199999999999</v>
      </c>
      <c r="G84" s="52">
        <f t="shared" si="17"/>
        <v>45549.2</v>
      </c>
      <c r="H84" s="40">
        <f>H$72+200</f>
        <v>45800</v>
      </c>
    </row>
    <row r="85" spans="1:8" ht="15" customHeight="1">
      <c r="A85" s="109">
        <v>2200</v>
      </c>
      <c r="B85" s="46">
        <v>5</v>
      </c>
      <c r="C85" s="46">
        <f>計算基礎!$J$2*B85</f>
        <v>31500</v>
      </c>
      <c r="D85" s="55" t="s">
        <v>21</v>
      </c>
      <c r="E85" s="82">
        <v>12</v>
      </c>
      <c r="F85" s="82">
        <f>(計算基礎!$G$16*計算基礎!$H$4/E85)*B$85</f>
        <v>17561.5</v>
      </c>
      <c r="G85" s="52">
        <f t="shared" si="17"/>
        <v>49061.5</v>
      </c>
      <c r="H85" s="40">
        <f>H$73+200</f>
        <v>49300</v>
      </c>
    </row>
    <row r="86" spans="1:8" ht="15" customHeight="1">
      <c r="A86" s="109"/>
      <c r="B86" s="46"/>
      <c r="C86" s="46"/>
      <c r="D86" s="55" t="s">
        <v>22</v>
      </c>
      <c r="E86" s="82">
        <v>10</v>
      </c>
      <c r="F86" s="82">
        <f>(計算基礎!$G$16*計算基礎!$H$4/E86)*B$85</f>
        <v>21073.800000000003</v>
      </c>
      <c r="G86" s="52">
        <f t="shared" si="17"/>
        <v>52573.8</v>
      </c>
      <c r="H86" s="40">
        <f>H$74+200</f>
        <v>52800</v>
      </c>
    </row>
    <row r="87" spans="1:8" ht="15" customHeight="1">
      <c r="A87" s="109"/>
      <c r="B87" s="270" t="s">
        <v>88</v>
      </c>
      <c r="C87" s="46"/>
      <c r="D87" s="55" t="s">
        <v>23</v>
      </c>
      <c r="E87" s="82">
        <v>8</v>
      </c>
      <c r="F87" s="82">
        <f>(計算基礎!$G$16*計算基礎!$H$4/E87)*B$85</f>
        <v>26342.25</v>
      </c>
      <c r="G87" s="47">
        <f t="shared" si="17"/>
        <v>57842.25</v>
      </c>
      <c r="H87" s="40">
        <f>H$75+200</f>
        <v>58100</v>
      </c>
    </row>
    <row r="88" spans="1:8" ht="15" customHeight="1" thickBot="1">
      <c r="A88" s="110"/>
      <c r="B88" s="271">
        <v>6</v>
      </c>
      <c r="C88" s="48"/>
      <c r="D88" s="56" t="s">
        <v>24</v>
      </c>
      <c r="E88" s="87">
        <v>7</v>
      </c>
      <c r="F88" s="87">
        <f>(計算基礎!$G$16*計算基礎!$H$4/E88)*B$85</f>
        <v>30105.428571428569</v>
      </c>
      <c r="G88" s="49">
        <f t="shared" si="17"/>
        <v>61605.428571428565</v>
      </c>
      <c r="H88" s="41">
        <f>H$76+200</f>
        <v>61900</v>
      </c>
    </row>
    <row r="89" spans="1:8" ht="15" customHeight="1" thickTop="1">
      <c r="A89" s="109"/>
      <c r="B89" s="46"/>
      <c r="C89" s="46"/>
      <c r="D89" s="53" t="s">
        <v>19</v>
      </c>
      <c r="E89" s="81">
        <v>22</v>
      </c>
      <c r="F89" s="81">
        <f>(計算基礎!$G$16*計算基礎!$H$4/E89)*B$91</f>
        <v>9579</v>
      </c>
      <c r="G89" s="109">
        <f t="shared" ref="G89:G94" si="18">F89+$C$91</f>
        <v>41079</v>
      </c>
      <c r="H89" s="42">
        <f>H$71+300</f>
        <v>41400</v>
      </c>
    </row>
    <row r="90" spans="1:8" ht="15" customHeight="1">
      <c r="A90" s="109"/>
      <c r="B90" s="46" t="s">
        <v>89</v>
      </c>
      <c r="C90" s="46"/>
      <c r="D90" s="55" t="s">
        <v>20</v>
      </c>
      <c r="E90" s="82">
        <v>15</v>
      </c>
      <c r="F90" s="82">
        <f>(計算基礎!$G$16*計算基礎!$H$4/E90)*B$91</f>
        <v>14049.199999999999</v>
      </c>
      <c r="G90" s="52">
        <f t="shared" si="18"/>
        <v>45549.2</v>
      </c>
      <c r="H90" s="40">
        <f>H$72+300</f>
        <v>45900</v>
      </c>
    </row>
    <row r="91" spans="1:8" ht="15" customHeight="1">
      <c r="A91" s="109">
        <v>2250</v>
      </c>
      <c r="B91" s="46">
        <v>5</v>
      </c>
      <c r="C91" s="46">
        <f>計算基礎!$J$2*B91</f>
        <v>31500</v>
      </c>
      <c r="D91" s="55" t="s">
        <v>21</v>
      </c>
      <c r="E91" s="82">
        <v>12</v>
      </c>
      <c r="F91" s="82">
        <f>(計算基礎!$G$16*計算基礎!$H$4/E91)*B$91</f>
        <v>17561.5</v>
      </c>
      <c r="G91" s="52">
        <f t="shared" si="18"/>
        <v>49061.5</v>
      </c>
      <c r="H91" s="40">
        <f>H$73+300</f>
        <v>49400</v>
      </c>
    </row>
    <row r="92" spans="1:8" ht="15" customHeight="1">
      <c r="A92" s="109"/>
      <c r="B92" s="46"/>
      <c r="C92" s="46"/>
      <c r="D92" s="55" t="s">
        <v>22</v>
      </c>
      <c r="E92" s="82">
        <v>10</v>
      </c>
      <c r="F92" s="82">
        <f>(計算基礎!$G$16*計算基礎!$H$4/E92)*B$91</f>
        <v>21073.800000000003</v>
      </c>
      <c r="G92" s="52">
        <f t="shared" si="18"/>
        <v>52573.8</v>
      </c>
      <c r="H92" s="40">
        <f>H$74+300</f>
        <v>52900</v>
      </c>
    </row>
    <row r="93" spans="1:8" ht="15" customHeight="1">
      <c r="A93" s="109"/>
      <c r="B93" s="270" t="s">
        <v>88</v>
      </c>
      <c r="C93" s="46"/>
      <c r="D93" s="55" t="s">
        <v>23</v>
      </c>
      <c r="E93" s="84">
        <v>8</v>
      </c>
      <c r="F93" s="84">
        <f>(計算基礎!$G$16*計算基礎!$H$4/E93)*B$91</f>
        <v>26342.25</v>
      </c>
      <c r="G93" s="75">
        <f t="shared" si="18"/>
        <v>57842.25</v>
      </c>
      <c r="H93" s="65">
        <f>H$75+300</f>
        <v>58200</v>
      </c>
    </row>
    <row r="94" spans="1:8" ht="15" customHeight="1" thickBot="1">
      <c r="A94" s="110"/>
      <c r="B94" s="271">
        <v>6</v>
      </c>
      <c r="C94" s="48"/>
      <c r="D94" s="56" t="s">
        <v>24</v>
      </c>
      <c r="E94" s="106">
        <v>7</v>
      </c>
      <c r="F94" s="76">
        <f>(計算基礎!$G$16*計算基礎!$H$4/E94)*B$91</f>
        <v>30105.428571428569</v>
      </c>
      <c r="G94" s="74">
        <f t="shared" si="18"/>
        <v>61605.428571428565</v>
      </c>
      <c r="H94" s="67">
        <f>H$76+300</f>
        <v>62000</v>
      </c>
    </row>
    <row r="95" spans="1:8" ht="15" customHeight="1" thickTop="1">
      <c r="A95" s="109"/>
      <c r="B95" s="46"/>
      <c r="C95" s="46"/>
      <c r="D95" s="55" t="s">
        <v>19</v>
      </c>
      <c r="E95" s="84">
        <v>21</v>
      </c>
      <c r="F95" s="103">
        <f>(計算基礎!$G$16*計算基礎!$H$4/E95)*B$97</f>
        <v>10035.142857142857</v>
      </c>
      <c r="G95" s="200">
        <f t="shared" ref="G95:G100" si="19">F95+$C$97</f>
        <v>41535.142857142855</v>
      </c>
      <c r="H95" s="65">
        <f>H89+300</f>
        <v>41700</v>
      </c>
    </row>
    <row r="96" spans="1:8" ht="15" customHeight="1">
      <c r="A96" s="109"/>
      <c r="B96" s="46" t="s">
        <v>89</v>
      </c>
      <c r="C96" s="46"/>
      <c r="D96" s="55" t="s">
        <v>20</v>
      </c>
      <c r="E96" s="84">
        <v>15</v>
      </c>
      <c r="F96" s="84">
        <f>(計算基礎!$G$16*計算基礎!$H$4/E96)*B$97</f>
        <v>14049.199999999999</v>
      </c>
      <c r="G96" s="74">
        <f t="shared" si="19"/>
        <v>45549.2</v>
      </c>
      <c r="H96" s="65">
        <f>H$72+400</f>
        <v>46000</v>
      </c>
    </row>
    <row r="97" spans="1:8" ht="15" customHeight="1">
      <c r="A97" s="109">
        <v>2300</v>
      </c>
      <c r="B97" s="46">
        <v>5</v>
      </c>
      <c r="C97" s="46">
        <f>計算基礎!$J$2*B97</f>
        <v>31500</v>
      </c>
      <c r="D97" s="55" t="s">
        <v>21</v>
      </c>
      <c r="E97" s="84">
        <v>12</v>
      </c>
      <c r="F97" s="84">
        <f>(計算基礎!$G$16*計算基礎!$H$4/E97)*B$97</f>
        <v>17561.5</v>
      </c>
      <c r="G97" s="74">
        <f t="shared" si="19"/>
        <v>49061.5</v>
      </c>
      <c r="H97" s="65">
        <f>H$73+400</f>
        <v>49500</v>
      </c>
    </row>
    <row r="98" spans="1:8" ht="15" customHeight="1">
      <c r="A98" s="109"/>
      <c r="B98" s="46"/>
      <c r="C98" s="46"/>
      <c r="D98" s="55" t="s">
        <v>22</v>
      </c>
      <c r="E98" s="84">
        <v>10</v>
      </c>
      <c r="F98" s="84">
        <f>(計算基礎!$G$16*計算基礎!$H$4/E98)*B$97</f>
        <v>21073.800000000003</v>
      </c>
      <c r="G98" s="74">
        <f t="shared" si="19"/>
        <v>52573.8</v>
      </c>
      <c r="H98" s="65">
        <f>H$74+400</f>
        <v>53000</v>
      </c>
    </row>
    <row r="99" spans="1:8" ht="15" customHeight="1">
      <c r="A99" s="109"/>
      <c r="B99" s="270" t="s">
        <v>88</v>
      </c>
      <c r="C99" s="46"/>
      <c r="D99" s="55" t="s">
        <v>23</v>
      </c>
      <c r="E99" s="84">
        <v>8</v>
      </c>
      <c r="F99" s="84">
        <f>(計算基礎!$G$16*計算基礎!$H$4/E99)*B$97</f>
        <v>26342.25</v>
      </c>
      <c r="G99" s="75">
        <f t="shared" si="19"/>
        <v>57842.25</v>
      </c>
      <c r="H99" s="65">
        <f>H$75+400</f>
        <v>58300</v>
      </c>
    </row>
    <row r="100" spans="1:8" ht="15" customHeight="1" thickBot="1">
      <c r="A100" s="45"/>
      <c r="B100" s="272">
        <v>6</v>
      </c>
      <c r="C100" s="53"/>
      <c r="D100" s="55" t="s">
        <v>24</v>
      </c>
      <c r="E100" s="84">
        <v>7</v>
      </c>
      <c r="F100" s="84">
        <f>(計算基礎!$G$16*計算基礎!$H$4/E100)*B$97</f>
        <v>30105.428571428569</v>
      </c>
      <c r="G100" s="75">
        <f t="shared" si="19"/>
        <v>61605.428571428565</v>
      </c>
      <c r="H100" s="80">
        <f>H$76+400</f>
        <v>62100</v>
      </c>
    </row>
    <row r="101" spans="1:8" ht="15" customHeight="1">
      <c r="A101" s="54"/>
      <c r="B101" s="54"/>
      <c r="C101" s="54"/>
      <c r="D101" s="54"/>
      <c r="E101" s="104"/>
      <c r="F101" s="104"/>
      <c r="G101" s="104"/>
      <c r="H101" s="128"/>
    </row>
    <row r="102" spans="1:8" ht="15" customHeight="1" thickBot="1">
      <c r="A102" s="54"/>
      <c r="B102" s="54"/>
      <c r="C102" s="54"/>
      <c r="D102" s="54"/>
      <c r="E102" s="104"/>
      <c r="F102" s="104"/>
      <c r="G102" s="104"/>
      <c r="H102" s="128"/>
    </row>
    <row r="103" spans="1:8" ht="15" customHeight="1" thickBot="1">
      <c r="A103" s="33" t="s">
        <v>1</v>
      </c>
      <c r="B103" s="105" t="s">
        <v>35</v>
      </c>
      <c r="C103" s="32" t="str">
        <f>"融着費(@" &amp; 計算基礎!$J$2&amp;")"</f>
        <v>融着費(@6300)</v>
      </c>
      <c r="D103" s="33" t="s">
        <v>0</v>
      </c>
      <c r="E103" s="105" t="s">
        <v>3</v>
      </c>
      <c r="F103" s="31" t="s">
        <v>2</v>
      </c>
      <c r="G103" s="37" t="s">
        <v>36</v>
      </c>
      <c r="H103" s="70" t="s">
        <v>49</v>
      </c>
    </row>
    <row r="104" spans="1:8" ht="15" customHeight="1">
      <c r="A104" s="130"/>
      <c r="B104" s="44"/>
      <c r="C104" s="44"/>
      <c r="D104" s="64" t="s">
        <v>19</v>
      </c>
      <c r="E104" s="117">
        <v>21</v>
      </c>
      <c r="F104" s="117">
        <f>(計算基礎!$G$16*計算基礎!$H$4/E104)*B$106</f>
        <v>10035.142857142857</v>
      </c>
      <c r="G104" s="118">
        <f t="shared" ref="G104:G109" si="20">F104+$C$106</f>
        <v>41535.142857142855</v>
      </c>
      <c r="H104" s="119">
        <f>H$95+100</f>
        <v>41800</v>
      </c>
    </row>
    <row r="105" spans="1:8" ht="15" customHeight="1">
      <c r="A105" s="109"/>
      <c r="B105" s="46" t="s">
        <v>89</v>
      </c>
      <c r="C105" s="46"/>
      <c r="D105" s="55" t="s">
        <v>20</v>
      </c>
      <c r="E105" s="84">
        <v>15</v>
      </c>
      <c r="F105" s="84">
        <f>(計算基礎!$G$16*計算基礎!$H$4/E105)*B$106</f>
        <v>14049.199999999999</v>
      </c>
      <c r="G105" s="74">
        <f t="shared" si="20"/>
        <v>45549.2</v>
      </c>
      <c r="H105" s="65">
        <f>H$72+500</f>
        <v>46100</v>
      </c>
    </row>
    <row r="106" spans="1:8" ht="15" customHeight="1">
      <c r="A106" s="109">
        <v>2350</v>
      </c>
      <c r="B106" s="46">
        <v>5</v>
      </c>
      <c r="C106" s="46">
        <f>計算基礎!$J$2*B106</f>
        <v>31500</v>
      </c>
      <c r="D106" s="55" t="s">
        <v>21</v>
      </c>
      <c r="E106" s="84">
        <v>12</v>
      </c>
      <c r="F106" s="84">
        <f>(計算基礎!$G$16*計算基礎!$H$4/E106)*B$106</f>
        <v>17561.5</v>
      </c>
      <c r="G106" s="74">
        <f t="shared" si="20"/>
        <v>49061.5</v>
      </c>
      <c r="H106" s="65">
        <f>H$73+500</f>
        <v>49600</v>
      </c>
    </row>
    <row r="107" spans="1:8" ht="15" customHeight="1">
      <c r="A107" s="109"/>
      <c r="B107" s="46"/>
      <c r="C107" s="46"/>
      <c r="D107" s="55" t="s">
        <v>22</v>
      </c>
      <c r="E107" s="84">
        <v>10</v>
      </c>
      <c r="F107" s="84">
        <f>(計算基礎!$G$16*計算基礎!$H$4/E107)*B$106</f>
        <v>21073.800000000003</v>
      </c>
      <c r="G107" s="74">
        <f t="shared" si="20"/>
        <v>52573.8</v>
      </c>
      <c r="H107" s="65">
        <f>H$74+500</f>
        <v>53100</v>
      </c>
    </row>
    <row r="108" spans="1:8" ht="15" customHeight="1">
      <c r="A108" s="109"/>
      <c r="B108" s="270" t="s">
        <v>88</v>
      </c>
      <c r="C108" s="46"/>
      <c r="D108" s="55" t="s">
        <v>23</v>
      </c>
      <c r="E108" s="84">
        <v>8</v>
      </c>
      <c r="F108" s="84">
        <f>(計算基礎!$G$16*計算基礎!$H$4/E108)*B$106</f>
        <v>26342.25</v>
      </c>
      <c r="G108" s="75">
        <f t="shared" si="20"/>
        <v>57842.25</v>
      </c>
      <c r="H108" s="65">
        <f>H$75+500</f>
        <v>58400</v>
      </c>
    </row>
    <row r="109" spans="1:8" ht="15" customHeight="1" thickBot="1">
      <c r="A109" s="110"/>
      <c r="B109" s="271">
        <v>6</v>
      </c>
      <c r="C109" s="48"/>
      <c r="D109" s="56" t="s">
        <v>24</v>
      </c>
      <c r="E109" s="106">
        <v>7</v>
      </c>
      <c r="F109" s="76">
        <f>(計算基礎!$G$16*計算基礎!$H$4/E109)*B$106</f>
        <v>30105.428571428569</v>
      </c>
      <c r="G109" s="74">
        <f t="shared" si="20"/>
        <v>61605.428571428565</v>
      </c>
      <c r="H109" s="67">
        <f>H$76+500</f>
        <v>62200</v>
      </c>
    </row>
    <row r="110" spans="1:8" ht="15" customHeight="1" thickTop="1">
      <c r="A110" s="109"/>
      <c r="B110" s="46"/>
      <c r="C110" s="46"/>
      <c r="D110" s="55" t="s">
        <v>19</v>
      </c>
      <c r="E110" s="84">
        <v>21</v>
      </c>
      <c r="F110" s="103">
        <f>(計算基礎!$G$16*計算基礎!$H$4/E110)*B$112</f>
        <v>10035.142857142857</v>
      </c>
      <c r="G110" s="226">
        <f t="shared" ref="G110:G115" si="21">F110+$C$112</f>
        <v>41535.142857142855</v>
      </c>
      <c r="H110" s="65">
        <f>H$95+200</f>
        <v>41900</v>
      </c>
    </row>
    <row r="111" spans="1:8" ht="15" customHeight="1">
      <c r="A111" s="109"/>
      <c r="B111" s="46" t="s">
        <v>89</v>
      </c>
      <c r="C111" s="46"/>
      <c r="D111" s="55" t="s">
        <v>20</v>
      </c>
      <c r="E111" s="84">
        <v>15</v>
      </c>
      <c r="F111" s="84">
        <f>(計算基礎!$G$16*計算基礎!$H$4/E111)*B$112</f>
        <v>14049.199999999999</v>
      </c>
      <c r="G111" s="216">
        <f t="shared" si="21"/>
        <v>45549.2</v>
      </c>
      <c r="H111" s="65">
        <f>H$72+600</f>
        <v>46200</v>
      </c>
    </row>
    <row r="112" spans="1:8" ht="15" customHeight="1">
      <c r="A112" s="109">
        <v>2400</v>
      </c>
      <c r="B112" s="46">
        <v>5</v>
      </c>
      <c r="C112" s="46">
        <f>計算基礎!$J$2*B112</f>
        <v>31500</v>
      </c>
      <c r="D112" s="55" t="s">
        <v>21</v>
      </c>
      <c r="E112" s="84">
        <v>12</v>
      </c>
      <c r="F112" s="84">
        <f>(計算基礎!$G$16*計算基礎!$H$4/E112)*B$112</f>
        <v>17561.5</v>
      </c>
      <c r="G112" s="216">
        <f t="shared" si="21"/>
        <v>49061.5</v>
      </c>
      <c r="H112" s="65">
        <f>H$73+600</f>
        <v>49700</v>
      </c>
    </row>
    <row r="113" spans="1:8" ht="15" customHeight="1">
      <c r="A113" s="109"/>
      <c r="B113" s="46"/>
      <c r="C113" s="46"/>
      <c r="D113" s="55" t="s">
        <v>22</v>
      </c>
      <c r="E113" s="84">
        <v>9</v>
      </c>
      <c r="F113" s="84">
        <f>(計算基礎!$G$16*計算基礎!$H$4/E113)*B$112</f>
        <v>23415.333333333332</v>
      </c>
      <c r="G113" s="216">
        <f t="shared" si="21"/>
        <v>54915.333333333328</v>
      </c>
      <c r="H113" s="65">
        <f>ROUNDUP(G113,-2)</f>
        <v>55000</v>
      </c>
    </row>
    <row r="114" spans="1:8" ht="15" customHeight="1">
      <c r="A114" s="109"/>
      <c r="B114" s="270" t="s">
        <v>88</v>
      </c>
      <c r="C114" s="46"/>
      <c r="D114" s="55" t="s">
        <v>23</v>
      </c>
      <c r="E114" s="84">
        <v>8</v>
      </c>
      <c r="F114" s="84">
        <f>(計算基礎!$G$16*計算基礎!$H$4/E114)*B$112</f>
        <v>26342.25</v>
      </c>
      <c r="G114" s="219">
        <f t="shared" si="21"/>
        <v>57842.25</v>
      </c>
      <c r="H114" s="65">
        <f>H$75+600</f>
        <v>58500</v>
      </c>
    </row>
    <row r="115" spans="1:8" ht="15" customHeight="1" thickBot="1">
      <c r="A115" s="110"/>
      <c r="B115" s="271">
        <v>7</v>
      </c>
      <c r="C115" s="48"/>
      <c r="D115" s="56" t="s">
        <v>24</v>
      </c>
      <c r="E115" s="106">
        <v>7</v>
      </c>
      <c r="F115" s="76">
        <f>(計算基礎!$G$16*計算基礎!$H$4/E115)*B$112</f>
        <v>30105.428571428569</v>
      </c>
      <c r="G115" s="218">
        <f t="shared" si="21"/>
        <v>61605.428571428565</v>
      </c>
      <c r="H115" s="67">
        <f>H$76+600</f>
        <v>62300</v>
      </c>
    </row>
    <row r="116" spans="1:8" ht="15" customHeight="1" thickTop="1">
      <c r="A116" s="109"/>
      <c r="B116" s="46"/>
      <c r="C116" s="46"/>
      <c r="D116" s="55" t="s">
        <v>19</v>
      </c>
      <c r="E116" s="84">
        <v>21</v>
      </c>
      <c r="F116" s="103">
        <f>(計算基礎!$G$16*計算基礎!$H$4/E116)*B$118</f>
        <v>10035.142857142857</v>
      </c>
      <c r="G116" s="122">
        <f t="shared" ref="G116:G121" si="22">F116+$C$118</f>
        <v>41535.142857142855</v>
      </c>
      <c r="H116" s="65">
        <f>H$95+300</f>
        <v>42000</v>
      </c>
    </row>
    <row r="117" spans="1:8" ht="15" customHeight="1">
      <c r="A117" s="109"/>
      <c r="B117" s="46" t="s">
        <v>89</v>
      </c>
      <c r="C117" s="46"/>
      <c r="D117" s="55" t="s">
        <v>20</v>
      </c>
      <c r="E117" s="84">
        <v>15</v>
      </c>
      <c r="F117" s="84">
        <f>(計算基礎!$G$16*計算基礎!$H$4/E117)*B$118</f>
        <v>14049.199999999999</v>
      </c>
      <c r="G117" s="74">
        <f t="shared" si="22"/>
        <v>45549.2</v>
      </c>
      <c r="H117" s="65">
        <f>H$72+700</f>
        <v>46300</v>
      </c>
    </row>
    <row r="118" spans="1:8" ht="15" customHeight="1">
      <c r="A118" s="109">
        <v>2450</v>
      </c>
      <c r="B118" s="46">
        <v>5</v>
      </c>
      <c r="C118" s="46">
        <f>計算基礎!$J$2*B118</f>
        <v>31500</v>
      </c>
      <c r="D118" s="55" t="s">
        <v>21</v>
      </c>
      <c r="E118" s="84">
        <v>12</v>
      </c>
      <c r="F118" s="84">
        <f>(計算基礎!$G$16*計算基礎!$H$4/E118)*B$118</f>
        <v>17561.5</v>
      </c>
      <c r="G118" s="74">
        <f t="shared" si="22"/>
        <v>49061.5</v>
      </c>
      <c r="H118" s="65">
        <f>H$73+700</f>
        <v>49800</v>
      </c>
    </row>
    <row r="119" spans="1:8" ht="15" customHeight="1">
      <c r="A119" s="109"/>
      <c r="B119" s="46"/>
      <c r="C119" s="46"/>
      <c r="D119" s="55" t="s">
        <v>22</v>
      </c>
      <c r="E119" s="84">
        <v>9</v>
      </c>
      <c r="F119" s="84">
        <f>(計算基礎!$G$16*計算基礎!$H$4/E119)*B$118</f>
        <v>23415.333333333332</v>
      </c>
      <c r="G119" s="74">
        <f t="shared" si="22"/>
        <v>54915.333333333328</v>
      </c>
      <c r="H119" s="65">
        <f>H$113+100</f>
        <v>55100</v>
      </c>
    </row>
    <row r="120" spans="1:8" ht="15" customHeight="1">
      <c r="A120" s="109"/>
      <c r="B120" s="270" t="s">
        <v>88</v>
      </c>
      <c r="C120" s="46"/>
      <c r="D120" s="55" t="s">
        <v>23</v>
      </c>
      <c r="E120" s="84">
        <v>8</v>
      </c>
      <c r="F120" s="84">
        <f>(計算基礎!$G$16*計算基礎!$H$4/E120)*B$118</f>
        <v>26342.25</v>
      </c>
      <c r="G120" s="75">
        <f t="shared" si="22"/>
        <v>57842.25</v>
      </c>
      <c r="H120" s="65">
        <f>H$75+700</f>
        <v>58600</v>
      </c>
    </row>
    <row r="121" spans="1:8" ht="15" customHeight="1" thickBot="1">
      <c r="A121" s="131"/>
      <c r="B121" s="273">
        <v>7</v>
      </c>
      <c r="C121" s="123"/>
      <c r="D121" s="121" t="s">
        <v>24</v>
      </c>
      <c r="E121" s="124">
        <v>7</v>
      </c>
      <c r="F121" s="124">
        <f>(計算基礎!$G$16*計算基礎!$H$4/E121)*B$118</f>
        <v>30105.428571428569</v>
      </c>
      <c r="G121" s="125">
        <f t="shared" si="22"/>
        <v>61605.428571428565</v>
      </c>
      <c r="H121" s="79">
        <f>H$76+700</f>
        <v>62400</v>
      </c>
    </row>
    <row r="122" spans="1:8" ht="15" customHeight="1" thickTop="1">
      <c r="A122" s="109"/>
      <c r="B122" s="46"/>
      <c r="C122" s="46"/>
      <c r="D122" s="53" t="s">
        <v>19</v>
      </c>
      <c r="E122" s="103">
        <v>24</v>
      </c>
      <c r="F122" s="103">
        <f>(計算基礎!$G$16*計算基礎!$H$4/E122)*B$124</f>
        <v>10536.9</v>
      </c>
      <c r="G122" s="122">
        <f t="shared" ref="G122:G127" si="23">F122+$C$124</f>
        <v>48336.9</v>
      </c>
      <c r="H122" s="73">
        <f t="shared" ref="H122:H127" si="24">ROUNDUP(G122,-2)</f>
        <v>48400</v>
      </c>
    </row>
    <row r="123" spans="1:8" ht="15" customHeight="1">
      <c r="A123" s="109"/>
      <c r="B123" s="46" t="s">
        <v>89</v>
      </c>
      <c r="C123" s="46"/>
      <c r="D123" s="55" t="s">
        <v>20</v>
      </c>
      <c r="E123" s="84">
        <v>17</v>
      </c>
      <c r="F123" s="84">
        <f>(計算基礎!$G$16*計算基礎!$H$4/E123)*B$124</f>
        <v>14875.623529411763</v>
      </c>
      <c r="G123" s="74">
        <f t="shared" si="23"/>
        <v>52675.623529411765</v>
      </c>
      <c r="H123" s="65">
        <f t="shared" si="24"/>
        <v>52700</v>
      </c>
    </row>
    <row r="124" spans="1:8" ht="15" customHeight="1">
      <c r="A124" s="109">
        <v>2500</v>
      </c>
      <c r="B124" s="46">
        <v>6</v>
      </c>
      <c r="C124" s="46">
        <f>計算基礎!$J$2*B124</f>
        <v>37800</v>
      </c>
      <c r="D124" s="55" t="s">
        <v>21</v>
      </c>
      <c r="E124" s="84">
        <v>13</v>
      </c>
      <c r="F124" s="84">
        <f>(計算基礎!$G$16*計算基礎!$H$4/E124)*B$124</f>
        <v>19452.738461538462</v>
      </c>
      <c r="G124" s="74">
        <f t="shared" si="23"/>
        <v>57252.738461538465</v>
      </c>
      <c r="H124" s="65">
        <f t="shared" si="24"/>
        <v>57300</v>
      </c>
    </row>
    <row r="125" spans="1:8" ht="15" customHeight="1">
      <c r="A125" s="109"/>
      <c r="B125" s="46"/>
      <c r="C125" s="46"/>
      <c r="D125" s="55" t="s">
        <v>22</v>
      </c>
      <c r="E125" s="84">
        <v>10</v>
      </c>
      <c r="F125" s="84">
        <f>(計算基礎!$G$16*計算基礎!$H$4/E125)*B$124</f>
        <v>25288.560000000001</v>
      </c>
      <c r="G125" s="74">
        <f t="shared" si="23"/>
        <v>63088.56</v>
      </c>
      <c r="H125" s="65">
        <f t="shared" si="24"/>
        <v>63100</v>
      </c>
    </row>
    <row r="126" spans="1:8" ht="15" customHeight="1">
      <c r="A126" s="109"/>
      <c r="B126" s="270" t="s">
        <v>88</v>
      </c>
      <c r="C126" s="46"/>
      <c r="D126" s="55" t="s">
        <v>23</v>
      </c>
      <c r="E126" s="84">
        <v>9</v>
      </c>
      <c r="F126" s="84">
        <f>(計算基礎!$G$16*計算基礎!$H$4/E126)*B$124</f>
        <v>28098.400000000001</v>
      </c>
      <c r="G126" s="75">
        <f t="shared" si="23"/>
        <v>65898.399999999994</v>
      </c>
      <c r="H126" s="65">
        <f t="shared" si="24"/>
        <v>65900</v>
      </c>
    </row>
    <row r="127" spans="1:8" ht="15" customHeight="1" thickBot="1">
      <c r="A127" s="110"/>
      <c r="B127" s="271">
        <v>7</v>
      </c>
      <c r="C127" s="48"/>
      <c r="D127" s="56" t="s">
        <v>24</v>
      </c>
      <c r="E127" s="106">
        <v>8</v>
      </c>
      <c r="F127" s="106">
        <f>(計算基礎!$G$16*計算基礎!$H$4/E127)*B$124</f>
        <v>31610.699999999997</v>
      </c>
      <c r="G127" s="74">
        <f t="shared" si="23"/>
        <v>69410.7</v>
      </c>
      <c r="H127" s="67">
        <f t="shared" si="24"/>
        <v>69500</v>
      </c>
    </row>
    <row r="128" spans="1:8" ht="15" customHeight="1" thickTop="1">
      <c r="A128" s="109"/>
      <c r="B128" s="46"/>
      <c r="C128" s="46"/>
      <c r="D128" s="53" t="s">
        <v>19</v>
      </c>
      <c r="E128" s="103">
        <v>23</v>
      </c>
      <c r="F128" s="103">
        <f>(計算基礎!$G$16*計算基礎!$H$4/E128)*B$130</f>
        <v>10995.026086956521</v>
      </c>
      <c r="G128" s="226">
        <f t="shared" ref="G128:G133" si="25">F128+$C$130</f>
        <v>48795.026086956525</v>
      </c>
      <c r="H128" s="65">
        <f>ROUNDUP(G128,-2)</f>
        <v>48800</v>
      </c>
    </row>
    <row r="129" spans="1:8" ht="15" customHeight="1">
      <c r="A129" s="109"/>
      <c r="B129" s="46" t="s">
        <v>89</v>
      </c>
      <c r="C129" s="46"/>
      <c r="D129" s="55" t="s">
        <v>20</v>
      </c>
      <c r="E129" s="84">
        <v>17</v>
      </c>
      <c r="F129" s="84">
        <f>(計算基礎!$G$16*計算基礎!$H$4/E129)*B$130</f>
        <v>14875.623529411763</v>
      </c>
      <c r="G129" s="216">
        <f t="shared" si="25"/>
        <v>52675.623529411765</v>
      </c>
      <c r="H129" s="65">
        <f>H$123+100</f>
        <v>52800</v>
      </c>
    </row>
    <row r="130" spans="1:8" ht="15" customHeight="1">
      <c r="A130" s="109">
        <v>2550</v>
      </c>
      <c r="B130" s="46">
        <v>6</v>
      </c>
      <c r="C130" s="46">
        <f>計算基礎!$J$2*B130</f>
        <v>37800</v>
      </c>
      <c r="D130" s="55" t="s">
        <v>21</v>
      </c>
      <c r="E130" s="82">
        <v>13</v>
      </c>
      <c r="F130" s="82">
        <f>(計算基礎!$G$16*計算基礎!$H$4/E130)*B$130</f>
        <v>19452.738461538462</v>
      </c>
      <c r="G130" s="213">
        <f t="shared" si="25"/>
        <v>57252.738461538465</v>
      </c>
      <c r="H130" s="40">
        <f>H$124+100</f>
        <v>57400</v>
      </c>
    </row>
    <row r="131" spans="1:8" ht="15" customHeight="1">
      <c r="A131" s="109"/>
      <c r="B131" s="46"/>
      <c r="C131" s="46"/>
      <c r="D131" s="55" t="s">
        <v>22</v>
      </c>
      <c r="E131" s="82">
        <v>10</v>
      </c>
      <c r="F131" s="82">
        <f>(計算基礎!$G$16*計算基礎!$H$4/E131)*B$130</f>
        <v>25288.560000000001</v>
      </c>
      <c r="G131" s="213">
        <f t="shared" si="25"/>
        <v>63088.56</v>
      </c>
      <c r="H131" s="40">
        <f>H$125+100</f>
        <v>63200</v>
      </c>
    </row>
    <row r="132" spans="1:8" ht="15" customHeight="1">
      <c r="A132" s="109"/>
      <c r="B132" s="270" t="s">
        <v>88</v>
      </c>
      <c r="C132" s="46"/>
      <c r="D132" s="55" t="s">
        <v>23</v>
      </c>
      <c r="E132" s="82">
        <v>9</v>
      </c>
      <c r="F132" s="82">
        <f>(計算基礎!$G$16*計算基礎!$H$4/E132)*B$130</f>
        <v>28098.400000000001</v>
      </c>
      <c r="G132" s="214">
        <f t="shared" si="25"/>
        <v>65898.399999999994</v>
      </c>
      <c r="H132" s="40">
        <f>H$126+100</f>
        <v>66000</v>
      </c>
    </row>
    <row r="133" spans="1:8" ht="15" customHeight="1" thickBot="1">
      <c r="A133" s="110"/>
      <c r="B133" s="271">
        <v>7</v>
      </c>
      <c r="C133" s="48"/>
      <c r="D133" s="56" t="s">
        <v>24</v>
      </c>
      <c r="E133" s="87">
        <v>8</v>
      </c>
      <c r="F133" s="87">
        <f>(計算基礎!$G$16*計算基礎!$H$4/E133)*B$130</f>
        <v>31610.699999999997</v>
      </c>
      <c r="G133" s="215">
        <f t="shared" si="25"/>
        <v>69410.7</v>
      </c>
      <c r="H133" s="41">
        <f>H$127+100</f>
        <v>69600</v>
      </c>
    </row>
    <row r="134" spans="1:8" ht="15" customHeight="1" thickTop="1">
      <c r="A134" s="109"/>
      <c r="B134" s="46"/>
      <c r="C134" s="46"/>
      <c r="D134" s="53" t="s">
        <v>19</v>
      </c>
      <c r="E134" s="103">
        <v>23</v>
      </c>
      <c r="F134" s="103">
        <f>(計算基礎!$G$16*計算基礎!$H$4/E134)*B$136</f>
        <v>10995.026086956521</v>
      </c>
      <c r="G134" s="227">
        <f t="shared" ref="G134:G139" si="26">F134+$C$136</f>
        <v>48795.026086956525</v>
      </c>
      <c r="H134" s="73">
        <f>H$128+100</f>
        <v>48900</v>
      </c>
    </row>
    <row r="135" spans="1:8" ht="15" customHeight="1">
      <c r="A135" s="109"/>
      <c r="B135" s="46" t="s">
        <v>89</v>
      </c>
      <c r="C135" s="46"/>
      <c r="D135" s="55" t="s">
        <v>20</v>
      </c>
      <c r="E135" s="84">
        <v>17</v>
      </c>
      <c r="F135" s="84">
        <f>(計算基礎!$G$16*計算基礎!$H$4/E135)*B$136</f>
        <v>14875.623529411763</v>
      </c>
      <c r="G135" s="216">
        <f t="shared" si="26"/>
        <v>52675.623529411765</v>
      </c>
      <c r="H135" s="65">
        <f>H$123+200</f>
        <v>52900</v>
      </c>
    </row>
    <row r="136" spans="1:8" ht="15" customHeight="1">
      <c r="A136" s="109">
        <v>2600</v>
      </c>
      <c r="B136" s="46">
        <v>6</v>
      </c>
      <c r="C136" s="46">
        <f>計算基礎!$J$2*B136</f>
        <v>37800</v>
      </c>
      <c r="D136" s="55" t="s">
        <v>21</v>
      </c>
      <c r="E136" s="84">
        <v>13</v>
      </c>
      <c r="F136" s="84">
        <f>(計算基礎!$G$16*計算基礎!$H$4/E136)*B$136</f>
        <v>19452.738461538462</v>
      </c>
      <c r="G136" s="216">
        <f t="shared" si="26"/>
        <v>57252.738461538465</v>
      </c>
      <c r="H136" s="65">
        <f>H$124+200</f>
        <v>57500</v>
      </c>
    </row>
    <row r="137" spans="1:8" ht="15" customHeight="1">
      <c r="A137" s="109"/>
      <c r="B137" s="46"/>
      <c r="C137" s="46"/>
      <c r="D137" s="55" t="s">
        <v>22</v>
      </c>
      <c r="E137" s="84">
        <v>10</v>
      </c>
      <c r="F137" s="84">
        <f>(計算基礎!$G$16*計算基礎!$H$4/E137)*B$136</f>
        <v>25288.560000000001</v>
      </c>
      <c r="G137" s="216">
        <f t="shared" si="26"/>
        <v>63088.56</v>
      </c>
      <c r="H137" s="65">
        <f>H$125+200</f>
        <v>63300</v>
      </c>
    </row>
    <row r="138" spans="1:8" ht="15" customHeight="1">
      <c r="A138" s="109"/>
      <c r="B138" s="270" t="s">
        <v>88</v>
      </c>
      <c r="C138" s="46"/>
      <c r="D138" s="55" t="s">
        <v>23</v>
      </c>
      <c r="E138" s="84">
        <v>9</v>
      </c>
      <c r="F138" s="84">
        <f>(計算基礎!$G$16*計算基礎!$H$4/E138)*B$136</f>
        <v>28098.400000000001</v>
      </c>
      <c r="G138" s="219">
        <f t="shared" si="26"/>
        <v>65898.399999999994</v>
      </c>
      <c r="H138" s="65">
        <f>H$126+200</f>
        <v>66100</v>
      </c>
    </row>
    <row r="139" spans="1:8" ht="15" customHeight="1" thickBot="1">
      <c r="A139" s="110"/>
      <c r="B139" s="271">
        <v>7</v>
      </c>
      <c r="C139" s="48"/>
      <c r="D139" s="56" t="s">
        <v>24</v>
      </c>
      <c r="E139" s="106">
        <v>8</v>
      </c>
      <c r="F139" s="76">
        <f>(計算基礎!$G$16*計算基礎!$H$4/E139)*B$136</f>
        <v>31610.699999999997</v>
      </c>
      <c r="G139" s="218">
        <f t="shared" si="26"/>
        <v>69410.7</v>
      </c>
      <c r="H139" s="67">
        <f>H$127+200</f>
        <v>69700</v>
      </c>
    </row>
    <row r="140" spans="1:8" ht="15" customHeight="1" thickTop="1">
      <c r="A140" s="109"/>
      <c r="B140" s="46"/>
      <c r="C140" s="46"/>
      <c r="D140" s="55" t="s">
        <v>19</v>
      </c>
      <c r="E140" s="84">
        <v>23</v>
      </c>
      <c r="F140" s="103">
        <f>(計算基礎!$G$16*計算基礎!$H$4/E140)*B$142</f>
        <v>10995.026086956521</v>
      </c>
      <c r="G140" s="122">
        <f t="shared" ref="G140:G145" si="27">F140+$C$142</f>
        <v>48795.026086956525</v>
      </c>
      <c r="H140" s="65">
        <f>H$128+200</f>
        <v>49000</v>
      </c>
    </row>
    <row r="141" spans="1:8" ht="15" customHeight="1">
      <c r="A141" s="109"/>
      <c r="B141" s="46" t="s">
        <v>89</v>
      </c>
      <c r="C141" s="46"/>
      <c r="D141" s="55" t="s">
        <v>20</v>
      </c>
      <c r="E141" s="84">
        <v>16</v>
      </c>
      <c r="F141" s="84">
        <f>(計算基礎!$G$16*計算基礎!$H$4/E141)*B$142</f>
        <v>15805.349999999999</v>
      </c>
      <c r="G141" s="74">
        <f t="shared" si="27"/>
        <v>53605.35</v>
      </c>
      <c r="H141" s="65">
        <f>ROUNDUP(G141,-2)</f>
        <v>53700</v>
      </c>
    </row>
    <row r="142" spans="1:8" ht="15" customHeight="1">
      <c r="A142" s="109">
        <v>2650</v>
      </c>
      <c r="B142" s="46">
        <v>6</v>
      </c>
      <c r="C142" s="46">
        <f>計算基礎!$J$2*B142</f>
        <v>37800</v>
      </c>
      <c r="D142" s="55" t="s">
        <v>21</v>
      </c>
      <c r="E142" s="84">
        <v>13</v>
      </c>
      <c r="F142" s="84">
        <f>(計算基礎!$G$16*計算基礎!$H$4/E142)*B$142</f>
        <v>19452.738461538462</v>
      </c>
      <c r="G142" s="74">
        <f t="shared" si="27"/>
        <v>57252.738461538465</v>
      </c>
      <c r="H142" s="65">
        <f>H$124+300</f>
        <v>57600</v>
      </c>
    </row>
    <row r="143" spans="1:8" ht="15" customHeight="1">
      <c r="A143" s="109"/>
      <c r="B143" s="46"/>
      <c r="C143" s="46"/>
      <c r="D143" s="55" t="s">
        <v>22</v>
      </c>
      <c r="E143" s="84">
        <v>10</v>
      </c>
      <c r="F143" s="84">
        <f>(計算基礎!$G$16*計算基礎!$H$4/E143)*B$142</f>
        <v>25288.560000000001</v>
      </c>
      <c r="G143" s="74">
        <f t="shared" si="27"/>
        <v>63088.56</v>
      </c>
      <c r="H143" s="65">
        <f>H$125+300</f>
        <v>63400</v>
      </c>
    </row>
    <row r="144" spans="1:8" ht="15" customHeight="1">
      <c r="A144" s="109"/>
      <c r="B144" s="270" t="s">
        <v>88</v>
      </c>
      <c r="C144" s="46"/>
      <c r="D144" s="55" t="s">
        <v>23</v>
      </c>
      <c r="E144" s="84">
        <v>9</v>
      </c>
      <c r="F144" s="84">
        <f>(計算基礎!$G$16*計算基礎!$H$4/E144)*B$142</f>
        <v>28098.400000000001</v>
      </c>
      <c r="G144" s="75">
        <f t="shared" si="27"/>
        <v>65898.399999999994</v>
      </c>
      <c r="H144" s="65">
        <f>H$126+300</f>
        <v>66200</v>
      </c>
    </row>
    <row r="145" spans="1:8" ht="15" customHeight="1" thickBot="1">
      <c r="A145" s="110"/>
      <c r="B145" s="271">
        <v>7</v>
      </c>
      <c r="C145" s="48"/>
      <c r="D145" s="56" t="s">
        <v>24</v>
      </c>
      <c r="E145" s="106">
        <v>8</v>
      </c>
      <c r="F145" s="76">
        <f>(計算基礎!$G$16*計算基礎!$H$4/E145)*B$142</f>
        <v>31610.699999999997</v>
      </c>
      <c r="G145" s="75">
        <f t="shared" si="27"/>
        <v>69410.7</v>
      </c>
      <c r="H145" s="67">
        <f>H$127+300</f>
        <v>69800</v>
      </c>
    </row>
    <row r="146" spans="1:8" ht="15" customHeight="1" thickTop="1">
      <c r="A146" s="109"/>
      <c r="B146" s="46"/>
      <c r="C146" s="46"/>
      <c r="D146" s="55" t="s">
        <v>19</v>
      </c>
      <c r="E146" s="84">
        <v>23</v>
      </c>
      <c r="F146" s="103">
        <f>(計算基礎!$G$16*計算基礎!$H$4/E146)*B$148</f>
        <v>10995.026086956521</v>
      </c>
      <c r="G146" s="74">
        <f t="shared" ref="G146:G151" si="28">F146+$C$148</f>
        <v>48795.026086956525</v>
      </c>
      <c r="H146" s="65">
        <f>H$128+300</f>
        <v>49100</v>
      </c>
    </row>
    <row r="147" spans="1:8" ht="15" customHeight="1">
      <c r="A147" s="109"/>
      <c r="B147" s="46" t="s">
        <v>89</v>
      </c>
      <c r="C147" s="46"/>
      <c r="D147" s="55" t="s">
        <v>20</v>
      </c>
      <c r="E147" s="84">
        <v>16</v>
      </c>
      <c r="F147" s="84">
        <f>(計算基礎!$G$16*計算基礎!$H$4/E147)*B$148</f>
        <v>15805.349999999999</v>
      </c>
      <c r="G147" s="74">
        <f t="shared" si="28"/>
        <v>53605.35</v>
      </c>
      <c r="H147" s="65">
        <f>H$141+100</f>
        <v>53800</v>
      </c>
    </row>
    <row r="148" spans="1:8" ht="15" customHeight="1">
      <c r="A148" s="109">
        <v>2700</v>
      </c>
      <c r="B148" s="46">
        <v>6</v>
      </c>
      <c r="C148" s="46">
        <f>計算基礎!$J$2*B148</f>
        <v>37800</v>
      </c>
      <c r="D148" s="55" t="s">
        <v>21</v>
      </c>
      <c r="E148" s="84">
        <v>13</v>
      </c>
      <c r="F148" s="84">
        <f>(計算基礎!$G$16*計算基礎!$H$4/E148)*B$148</f>
        <v>19452.738461538462</v>
      </c>
      <c r="G148" s="74">
        <f t="shared" si="28"/>
        <v>57252.738461538465</v>
      </c>
      <c r="H148" s="65">
        <f>H$124+400</f>
        <v>57700</v>
      </c>
    </row>
    <row r="149" spans="1:8" ht="15" customHeight="1">
      <c r="A149" s="109"/>
      <c r="B149" s="46"/>
      <c r="C149" s="46"/>
      <c r="D149" s="55" t="s">
        <v>22</v>
      </c>
      <c r="E149" s="84">
        <v>10</v>
      </c>
      <c r="F149" s="84">
        <f>(計算基礎!$G$16*計算基礎!$H$4/E149)*B$148</f>
        <v>25288.560000000001</v>
      </c>
      <c r="G149" s="74">
        <f t="shared" si="28"/>
        <v>63088.56</v>
      </c>
      <c r="H149" s="65">
        <f>H$125+400</f>
        <v>63500</v>
      </c>
    </row>
    <row r="150" spans="1:8" ht="15" customHeight="1">
      <c r="A150" s="109"/>
      <c r="B150" s="270" t="s">
        <v>88</v>
      </c>
      <c r="C150" s="46"/>
      <c r="D150" s="55" t="s">
        <v>23</v>
      </c>
      <c r="E150" s="84">
        <v>9</v>
      </c>
      <c r="F150" s="84">
        <f>(計算基礎!$G$16*計算基礎!$H$4/E150)*B$148</f>
        <v>28098.400000000001</v>
      </c>
      <c r="G150" s="75">
        <f t="shared" si="28"/>
        <v>65898.399999999994</v>
      </c>
      <c r="H150" s="65">
        <f>H$126+400</f>
        <v>66300</v>
      </c>
    </row>
    <row r="151" spans="1:8" ht="15" customHeight="1" thickBot="1">
      <c r="A151" s="45"/>
      <c r="B151" s="272">
        <v>7</v>
      </c>
      <c r="C151" s="53"/>
      <c r="D151" s="55" t="s">
        <v>24</v>
      </c>
      <c r="E151" s="84">
        <v>8</v>
      </c>
      <c r="F151" s="84">
        <f>(計算基礎!$G$16*計算基礎!$H$4/E151)*B$148</f>
        <v>31610.699999999997</v>
      </c>
      <c r="G151" s="75">
        <f t="shared" si="28"/>
        <v>69410.7</v>
      </c>
      <c r="H151" s="80">
        <f>H$127+400</f>
        <v>69900</v>
      </c>
    </row>
    <row r="152" spans="1:8" ht="15" customHeight="1">
      <c r="A152" s="54"/>
      <c r="B152" s="54"/>
      <c r="C152" s="54"/>
      <c r="D152" s="54"/>
      <c r="E152" s="104"/>
      <c r="F152" s="104"/>
      <c r="G152" s="104"/>
      <c r="H152" s="128"/>
    </row>
    <row r="153" spans="1:8" ht="15" customHeight="1" thickBot="1">
      <c r="A153" s="54"/>
      <c r="B153" s="54"/>
      <c r="C153" s="54"/>
      <c r="D153" s="54"/>
      <c r="E153" s="104"/>
      <c r="F153" s="104"/>
      <c r="G153" s="104"/>
      <c r="H153" s="128"/>
    </row>
    <row r="154" spans="1:8" ht="15" customHeight="1" thickBot="1">
      <c r="A154" s="33" t="s">
        <v>1</v>
      </c>
      <c r="B154" s="105" t="s">
        <v>35</v>
      </c>
      <c r="C154" s="32" t="str">
        <f>"融着費(@" &amp; 計算基礎!$J$2&amp;")"</f>
        <v>融着費(@6300)</v>
      </c>
      <c r="D154" s="33" t="s">
        <v>0</v>
      </c>
      <c r="E154" s="105" t="s">
        <v>3</v>
      </c>
      <c r="F154" s="31" t="s">
        <v>2</v>
      </c>
      <c r="G154" s="37" t="s">
        <v>36</v>
      </c>
      <c r="H154" s="70" t="s">
        <v>49</v>
      </c>
    </row>
    <row r="155" spans="1:8" ht="15" customHeight="1">
      <c r="A155" s="130"/>
      <c r="B155" s="44"/>
      <c r="C155" s="44"/>
      <c r="D155" s="64" t="s">
        <v>19</v>
      </c>
      <c r="E155" s="117">
        <v>23</v>
      </c>
      <c r="F155" s="117">
        <f>(計算基礎!$G$16*計算基礎!$H$4/E155)*B$157</f>
        <v>10995.026086956521</v>
      </c>
      <c r="G155" s="118">
        <f t="shared" ref="G155:G160" si="29">F155+$C$157</f>
        <v>48795.026086956525</v>
      </c>
      <c r="H155" s="119">
        <f>H$128+400</f>
        <v>49200</v>
      </c>
    </row>
    <row r="156" spans="1:8" ht="15" customHeight="1">
      <c r="A156" s="109"/>
      <c r="B156" s="46" t="s">
        <v>89</v>
      </c>
      <c r="C156" s="46"/>
      <c r="D156" s="55" t="s">
        <v>20</v>
      </c>
      <c r="E156" s="84">
        <v>16</v>
      </c>
      <c r="F156" s="84">
        <f>(計算基礎!$G$16*計算基礎!$H$4/E156)*B$157</f>
        <v>15805.349999999999</v>
      </c>
      <c r="G156" s="74">
        <f t="shared" si="29"/>
        <v>53605.35</v>
      </c>
      <c r="H156" s="65">
        <f>H$141+200</f>
        <v>53900</v>
      </c>
    </row>
    <row r="157" spans="1:8" ht="15" customHeight="1">
      <c r="A157" s="109">
        <v>2750</v>
      </c>
      <c r="B157" s="46">
        <v>6</v>
      </c>
      <c r="C157" s="46">
        <f>計算基礎!$J$2*B157</f>
        <v>37800</v>
      </c>
      <c r="D157" s="55" t="s">
        <v>21</v>
      </c>
      <c r="E157" s="84">
        <v>13</v>
      </c>
      <c r="F157" s="84">
        <f>(計算基礎!$G$16*計算基礎!$H$4/E157)*B$157</f>
        <v>19452.738461538462</v>
      </c>
      <c r="G157" s="74">
        <f t="shared" si="29"/>
        <v>57252.738461538465</v>
      </c>
      <c r="H157" s="65">
        <f>H$124+500</f>
        <v>57800</v>
      </c>
    </row>
    <row r="158" spans="1:8" ht="15" customHeight="1">
      <c r="A158" s="109"/>
      <c r="B158" s="46"/>
      <c r="C158" s="46"/>
      <c r="D158" s="55" t="s">
        <v>22</v>
      </c>
      <c r="E158" s="84">
        <v>10</v>
      </c>
      <c r="F158" s="84">
        <f>(計算基礎!$G$16*計算基礎!$H$4/E158)*B$157</f>
        <v>25288.560000000001</v>
      </c>
      <c r="G158" s="74">
        <f t="shared" si="29"/>
        <v>63088.56</v>
      </c>
      <c r="H158" s="65">
        <f>H$125+500</f>
        <v>63600</v>
      </c>
    </row>
    <row r="159" spans="1:8" ht="15" customHeight="1">
      <c r="A159" s="109"/>
      <c r="B159" s="270" t="s">
        <v>88</v>
      </c>
      <c r="C159" s="46"/>
      <c r="D159" s="55" t="s">
        <v>23</v>
      </c>
      <c r="E159" s="84">
        <v>9</v>
      </c>
      <c r="F159" s="84">
        <f>(計算基礎!$G$16*計算基礎!$H$4/E159)*B$157</f>
        <v>28098.400000000001</v>
      </c>
      <c r="G159" s="75">
        <f t="shared" si="29"/>
        <v>65898.399999999994</v>
      </c>
      <c r="H159" s="65">
        <f>H$126+500</f>
        <v>66400</v>
      </c>
    </row>
    <row r="160" spans="1:8" ht="15" customHeight="1" thickBot="1">
      <c r="A160" s="110"/>
      <c r="B160" s="271">
        <v>8</v>
      </c>
      <c r="C160" s="48"/>
      <c r="D160" s="56" t="s">
        <v>54</v>
      </c>
      <c r="E160" s="106">
        <v>7</v>
      </c>
      <c r="F160" s="106">
        <f>(計算基礎!$G$16*計算基礎!$H$4/E160)*B$157</f>
        <v>36126.514285714286</v>
      </c>
      <c r="G160" s="74">
        <f t="shared" si="29"/>
        <v>73926.514285714278</v>
      </c>
      <c r="H160" s="67">
        <f>ROUNDUP(G160,-2)</f>
        <v>74000</v>
      </c>
    </row>
    <row r="161" spans="1:8" ht="15" customHeight="1" thickTop="1">
      <c r="A161" s="109"/>
      <c r="B161" s="46"/>
      <c r="C161" s="46"/>
      <c r="D161" s="53" t="s">
        <v>19</v>
      </c>
      <c r="E161" s="103">
        <v>23</v>
      </c>
      <c r="F161" s="103">
        <f>(計算基礎!$G$16*計算基礎!$H$4/E161)*B$163</f>
        <v>10995.026086956521</v>
      </c>
      <c r="G161" s="200">
        <f t="shared" ref="G161:G166" si="30">F161+$C$163</f>
        <v>48795.026086956525</v>
      </c>
      <c r="H161" s="65">
        <f>H$128+500</f>
        <v>49300</v>
      </c>
    </row>
    <row r="162" spans="1:8" ht="15" customHeight="1">
      <c r="A162" s="109"/>
      <c r="B162" s="46" t="s">
        <v>89</v>
      </c>
      <c r="C162" s="46"/>
      <c r="D162" s="55" t="s">
        <v>20</v>
      </c>
      <c r="E162" s="84">
        <v>16</v>
      </c>
      <c r="F162" s="84">
        <f>(計算基礎!$G$16*計算基礎!$H$4/E162)*B$163</f>
        <v>15805.349999999999</v>
      </c>
      <c r="G162" s="74">
        <f t="shared" si="30"/>
        <v>53605.35</v>
      </c>
      <c r="H162" s="65">
        <f>H$141+300</f>
        <v>54000</v>
      </c>
    </row>
    <row r="163" spans="1:8" ht="15" customHeight="1">
      <c r="A163" s="109">
        <v>2800</v>
      </c>
      <c r="B163" s="46">
        <v>6</v>
      </c>
      <c r="C163" s="46">
        <f>計算基礎!$J$2*B163</f>
        <v>37800</v>
      </c>
      <c r="D163" s="55" t="s">
        <v>21</v>
      </c>
      <c r="E163" s="84">
        <v>13</v>
      </c>
      <c r="F163" s="84">
        <f>(計算基礎!$G$16*計算基礎!$H$4/E163)*B$163</f>
        <v>19452.738461538462</v>
      </c>
      <c r="G163" s="74">
        <f t="shared" si="30"/>
        <v>57252.738461538465</v>
      </c>
      <c r="H163" s="65">
        <f>H$124+600</f>
        <v>57900</v>
      </c>
    </row>
    <row r="164" spans="1:8" ht="15" customHeight="1">
      <c r="A164" s="109"/>
      <c r="B164" s="46"/>
      <c r="C164" s="46"/>
      <c r="D164" s="55" t="s">
        <v>22</v>
      </c>
      <c r="E164" s="84">
        <v>10</v>
      </c>
      <c r="F164" s="84">
        <f>(計算基礎!$G$16*計算基礎!$H$4/E164)*B$163</f>
        <v>25288.560000000001</v>
      </c>
      <c r="G164" s="74">
        <f t="shared" si="30"/>
        <v>63088.56</v>
      </c>
      <c r="H164" s="65">
        <f>H$125+600</f>
        <v>63700</v>
      </c>
    </row>
    <row r="165" spans="1:8" ht="15" customHeight="1">
      <c r="A165" s="109"/>
      <c r="B165" s="270" t="s">
        <v>88</v>
      </c>
      <c r="C165" s="46"/>
      <c r="D165" s="55" t="s">
        <v>23</v>
      </c>
      <c r="E165" s="84">
        <v>9</v>
      </c>
      <c r="F165" s="84">
        <f>(計算基礎!$G$16*計算基礎!$H$4/E165)*B$163</f>
        <v>28098.400000000001</v>
      </c>
      <c r="G165" s="75">
        <f t="shared" si="30"/>
        <v>65898.399999999994</v>
      </c>
      <c r="H165" s="65">
        <f>H$126+600</f>
        <v>66500</v>
      </c>
    </row>
    <row r="166" spans="1:8" ht="15" customHeight="1" thickBot="1">
      <c r="A166" s="110"/>
      <c r="B166" s="271">
        <v>8</v>
      </c>
      <c r="C166" s="48"/>
      <c r="D166" s="56" t="s">
        <v>24</v>
      </c>
      <c r="E166" s="106">
        <v>7</v>
      </c>
      <c r="F166" s="106">
        <f>(計算基礎!$G$16*計算基礎!$H$4/E166)*B$163</f>
        <v>36126.514285714286</v>
      </c>
      <c r="G166" s="126">
        <f t="shared" si="30"/>
        <v>73926.514285714278</v>
      </c>
      <c r="H166" s="67">
        <f>H$160+100</f>
        <v>74100</v>
      </c>
    </row>
    <row r="167" spans="1:8" ht="15" customHeight="1" thickTop="1">
      <c r="A167" s="109"/>
      <c r="B167" s="46"/>
      <c r="C167" s="46"/>
      <c r="D167" s="46" t="s">
        <v>19</v>
      </c>
      <c r="E167" s="127">
        <v>23</v>
      </c>
      <c r="F167" s="127">
        <f>(計算基礎!$G$16*計算基礎!$H$4/E167)*B$169</f>
        <v>10995.026086956521</v>
      </c>
      <c r="G167" s="122">
        <f t="shared" ref="G167:G172" si="31">F167+$C$169</f>
        <v>48795.026086956525</v>
      </c>
      <c r="H167" s="73">
        <f>H$128+600</f>
        <v>49400</v>
      </c>
    </row>
    <row r="168" spans="1:8" ht="15" customHeight="1">
      <c r="A168" s="109"/>
      <c r="B168" s="46" t="s">
        <v>89</v>
      </c>
      <c r="C168" s="46"/>
      <c r="D168" s="55" t="s">
        <v>20</v>
      </c>
      <c r="E168" s="84">
        <v>16</v>
      </c>
      <c r="F168" s="84">
        <f>(計算基礎!$G$16*計算基礎!$H$4/E168)*B$169</f>
        <v>15805.349999999999</v>
      </c>
      <c r="G168" s="74">
        <f t="shared" si="31"/>
        <v>53605.35</v>
      </c>
      <c r="H168" s="65">
        <f>H$141+400</f>
        <v>54100</v>
      </c>
    </row>
    <row r="169" spans="1:8" ht="15" customHeight="1">
      <c r="A169" s="109">
        <v>2850</v>
      </c>
      <c r="B169" s="46">
        <v>6</v>
      </c>
      <c r="C169" s="46">
        <f>計算基礎!$J$2*B169</f>
        <v>37800</v>
      </c>
      <c r="D169" s="55" t="s">
        <v>21</v>
      </c>
      <c r="E169" s="84">
        <v>13</v>
      </c>
      <c r="F169" s="84">
        <f>(計算基礎!$G$16*計算基礎!$H$4/E169)*B$169</f>
        <v>19452.738461538462</v>
      </c>
      <c r="G169" s="74">
        <f t="shared" si="31"/>
        <v>57252.738461538465</v>
      </c>
      <c r="H169" s="65">
        <f>H$124+700</f>
        <v>58000</v>
      </c>
    </row>
    <row r="170" spans="1:8" ht="15" customHeight="1">
      <c r="A170" s="109"/>
      <c r="B170" s="46"/>
      <c r="C170" s="46"/>
      <c r="D170" s="55" t="s">
        <v>22</v>
      </c>
      <c r="E170" s="84">
        <v>10</v>
      </c>
      <c r="F170" s="84">
        <f>(計算基礎!$G$16*計算基礎!$H$4/E170)*B$169</f>
        <v>25288.560000000001</v>
      </c>
      <c r="G170" s="74">
        <f t="shared" si="31"/>
        <v>63088.56</v>
      </c>
      <c r="H170" s="65">
        <f>H$125+700</f>
        <v>63800</v>
      </c>
    </row>
    <row r="171" spans="1:8" ht="15" customHeight="1">
      <c r="A171" s="109"/>
      <c r="B171" s="270" t="s">
        <v>88</v>
      </c>
      <c r="C171" s="46"/>
      <c r="D171" s="55" t="s">
        <v>23</v>
      </c>
      <c r="E171" s="84">
        <v>9</v>
      </c>
      <c r="F171" s="84">
        <f>(計算基礎!$G$16*計算基礎!$H$4/E171)*B$169</f>
        <v>28098.400000000001</v>
      </c>
      <c r="G171" s="75">
        <f t="shared" si="31"/>
        <v>65898.399999999994</v>
      </c>
      <c r="H171" s="65">
        <f>H$126+700</f>
        <v>66600</v>
      </c>
    </row>
    <row r="172" spans="1:8" ht="15" customHeight="1" thickBot="1">
      <c r="A172" s="110"/>
      <c r="B172" s="271">
        <v>8</v>
      </c>
      <c r="C172" s="48"/>
      <c r="D172" s="56" t="s">
        <v>24</v>
      </c>
      <c r="E172" s="106">
        <v>7</v>
      </c>
      <c r="F172" s="106">
        <f>(計算基礎!$G$16*計算基礎!$H$4/E172)*B$169</f>
        <v>36126.514285714286</v>
      </c>
      <c r="G172" s="74">
        <f t="shared" si="31"/>
        <v>73926.514285714278</v>
      </c>
      <c r="H172" s="67">
        <f>H$160+200</f>
        <v>74200</v>
      </c>
    </row>
    <row r="173" spans="1:8" ht="15" customHeight="1" thickTop="1">
      <c r="A173" s="109"/>
      <c r="B173" s="46"/>
      <c r="C173" s="46"/>
      <c r="D173" s="53" t="s">
        <v>19</v>
      </c>
      <c r="E173" s="103">
        <v>23</v>
      </c>
      <c r="F173" s="103">
        <f>(計算基礎!$G$16*計算基礎!$H$4/E173)*B$175</f>
        <v>10995.026086956521</v>
      </c>
      <c r="G173" s="200">
        <f t="shared" ref="G173:G178" si="32">F173+$C$175</f>
        <v>48795.026086956525</v>
      </c>
      <c r="H173" s="65">
        <f>H$128+700</f>
        <v>49500</v>
      </c>
    </row>
    <row r="174" spans="1:8" ht="15" customHeight="1">
      <c r="A174" s="109"/>
      <c r="B174" s="46" t="s">
        <v>89</v>
      </c>
      <c r="C174" s="46"/>
      <c r="D174" s="55" t="s">
        <v>20</v>
      </c>
      <c r="E174" s="84">
        <v>16</v>
      </c>
      <c r="F174" s="84">
        <f>(計算基礎!$G$16*計算基礎!$H$4/E174)*B$175</f>
        <v>15805.349999999999</v>
      </c>
      <c r="G174" s="74">
        <f t="shared" si="32"/>
        <v>53605.35</v>
      </c>
      <c r="H174" s="65">
        <f>H$141+500</f>
        <v>54200</v>
      </c>
    </row>
    <row r="175" spans="1:8" ht="15" customHeight="1">
      <c r="A175" s="109">
        <v>2900</v>
      </c>
      <c r="B175" s="46">
        <v>6</v>
      </c>
      <c r="C175" s="46">
        <f>計算基礎!$J$2*B175</f>
        <v>37800</v>
      </c>
      <c r="D175" s="55" t="s">
        <v>21</v>
      </c>
      <c r="E175" s="84">
        <v>13</v>
      </c>
      <c r="F175" s="84">
        <f>(計算基礎!$G$16*計算基礎!$H$4/E175)*B$175</f>
        <v>19452.738461538462</v>
      </c>
      <c r="G175" s="74">
        <f t="shared" si="32"/>
        <v>57252.738461538465</v>
      </c>
      <c r="H175" s="65">
        <f>H$124+800</f>
        <v>58100</v>
      </c>
    </row>
    <row r="176" spans="1:8" ht="15" customHeight="1">
      <c r="A176" s="109"/>
      <c r="B176" s="46"/>
      <c r="C176" s="46"/>
      <c r="D176" s="55" t="s">
        <v>22</v>
      </c>
      <c r="E176" s="84">
        <v>10</v>
      </c>
      <c r="F176" s="84">
        <f>(計算基礎!$G$16*計算基礎!$H$4/E176)*B$175</f>
        <v>25288.560000000001</v>
      </c>
      <c r="G176" s="74">
        <f t="shared" si="32"/>
        <v>63088.56</v>
      </c>
      <c r="H176" s="65">
        <f>H$125+800</f>
        <v>63900</v>
      </c>
    </row>
    <row r="177" spans="1:8" ht="15" customHeight="1">
      <c r="A177" s="109"/>
      <c r="B177" s="270" t="s">
        <v>88</v>
      </c>
      <c r="C177" s="46"/>
      <c r="D177" s="55" t="s">
        <v>23</v>
      </c>
      <c r="E177" s="84">
        <v>9</v>
      </c>
      <c r="F177" s="84">
        <f>(計算基礎!$G$16*計算基礎!$H$4/E177)*B$175</f>
        <v>28098.400000000001</v>
      </c>
      <c r="G177" s="75">
        <f t="shared" si="32"/>
        <v>65898.399999999994</v>
      </c>
      <c r="H177" s="65">
        <f>H$126+800</f>
        <v>66700</v>
      </c>
    </row>
    <row r="178" spans="1:8" ht="15" customHeight="1" thickBot="1">
      <c r="A178" s="131"/>
      <c r="B178" s="273">
        <v>8</v>
      </c>
      <c r="C178" s="123"/>
      <c r="D178" s="121" t="s">
        <v>24</v>
      </c>
      <c r="E178" s="124">
        <v>7</v>
      </c>
      <c r="F178" s="124">
        <f>(計算基礎!$G$16*計算基礎!$H$4/E178)*B$175</f>
        <v>36126.514285714286</v>
      </c>
      <c r="G178" s="125">
        <f t="shared" si="32"/>
        <v>73926.514285714278</v>
      </c>
      <c r="H178" s="79">
        <f>H$160+300</f>
        <v>74300</v>
      </c>
    </row>
    <row r="179" spans="1:8" ht="15" customHeight="1" thickTop="1">
      <c r="A179" s="109"/>
      <c r="B179" s="46"/>
      <c r="C179" s="46"/>
      <c r="D179" s="53" t="s">
        <v>19</v>
      </c>
      <c r="E179" s="81">
        <v>25</v>
      </c>
      <c r="F179" s="81">
        <f>(計算基礎!$G$16*計算基礎!$H$4/E179)*B$181</f>
        <v>11801.328</v>
      </c>
      <c r="G179" s="109">
        <f t="shared" ref="G179:G184" si="33">F179+$C$181</f>
        <v>55901.328000000001</v>
      </c>
      <c r="H179" s="73">
        <f t="shared" ref="H179:H184" si="34">ROUNDUP(G179,-2)</f>
        <v>56000</v>
      </c>
    </row>
    <row r="180" spans="1:8" ht="15" customHeight="1">
      <c r="A180" s="109"/>
      <c r="B180" s="46" t="s">
        <v>89</v>
      </c>
      <c r="C180" s="46"/>
      <c r="D180" s="55" t="s">
        <v>20</v>
      </c>
      <c r="E180" s="84">
        <v>17</v>
      </c>
      <c r="F180" s="82">
        <f>(計算基礎!$G$16*計算基礎!$H$4/E180)*B$181</f>
        <v>17354.894117647058</v>
      </c>
      <c r="G180" s="52">
        <f t="shared" si="33"/>
        <v>61454.894117647054</v>
      </c>
      <c r="H180" s="65">
        <f t="shared" si="34"/>
        <v>61500</v>
      </c>
    </row>
    <row r="181" spans="1:8" ht="15" customHeight="1">
      <c r="A181" s="109">
        <v>2950</v>
      </c>
      <c r="B181" s="46">
        <v>7</v>
      </c>
      <c r="C181" s="46">
        <f>計算基礎!$J$2*B181</f>
        <v>44100</v>
      </c>
      <c r="D181" s="55" t="s">
        <v>21</v>
      </c>
      <c r="E181" s="82">
        <v>13</v>
      </c>
      <c r="F181" s="82">
        <f>(計算基礎!$G$16*計算基礎!$H$4/E181)*B$181</f>
        <v>22694.86153846154</v>
      </c>
      <c r="G181" s="52">
        <f t="shared" si="33"/>
        <v>66794.86153846154</v>
      </c>
      <c r="H181" s="65">
        <f t="shared" si="34"/>
        <v>66800</v>
      </c>
    </row>
    <row r="182" spans="1:8" ht="15" customHeight="1">
      <c r="A182" s="109"/>
      <c r="B182" s="46"/>
      <c r="C182" s="46"/>
      <c r="D182" s="55" t="s">
        <v>22</v>
      </c>
      <c r="E182" s="82">
        <v>11</v>
      </c>
      <c r="F182" s="82">
        <f>(計算基礎!$G$16*計算基礎!$H$4/E182)*B$181</f>
        <v>26821.200000000001</v>
      </c>
      <c r="G182" s="52">
        <f t="shared" si="33"/>
        <v>70921.2</v>
      </c>
      <c r="H182" s="65">
        <f t="shared" si="34"/>
        <v>71000</v>
      </c>
    </row>
    <row r="183" spans="1:8" ht="15" customHeight="1">
      <c r="A183" s="109"/>
      <c r="B183" s="270" t="s">
        <v>88</v>
      </c>
      <c r="C183" s="46"/>
      <c r="D183" s="55" t="s">
        <v>23</v>
      </c>
      <c r="E183" s="82">
        <v>9</v>
      </c>
      <c r="F183" s="82">
        <f>(計算基礎!$G$16*計算基礎!$H$4/E183)*B$181</f>
        <v>32781.466666666667</v>
      </c>
      <c r="G183" s="47">
        <f t="shared" si="33"/>
        <v>76881.466666666674</v>
      </c>
      <c r="H183" s="65">
        <f t="shared" si="34"/>
        <v>76900</v>
      </c>
    </row>
    <row r="184" spans="1:8" ht="15" customHeight="1" thickBot="1">
      <c r="A184" s="110"/>
      <c r="B184" s="271">
        <v>8</v>
      </c>
      <c r="C184" s="48"/>
      <c r="D184" s="56" t="s">
        <v>24</v>
      </c>
      <c r="E184" s="87">
        <v>8</v>
      </c>
      <c r="F184" s="57">
        <f>(計算基礎!$G$16*計算基礎!$H$4/E184)*B$181</f>
        <v>36879.15</v>
      </c>
      <c r="G184" s="52">
        <f t="shared" si="33"/>
        <v>80979.149999999994</v>
      </c>
      <c r="H184" s="67">
        <f t="shared" si="34"/>
        <v>81000</v>
      </c>
    </row>
    <row r="185" spans="1:8" ht="15" customHeight="1" thickTop="1">
      <c r="A185" s="109"/>
      <c r="B185" s="46"/>
      <c r="C185" s="46"/>
      <c r="D185" s="55" t="s">
        <v>19</v>
      </c>
      <c r="E185" s="82">
        <v>25</v>
      </c>
      <c r="F185" s="58">
        <f>(計算基礎!$G$16*計算基礎!$H$4/E185)*B$187</f>
        <v>11801.328</v>
      </c>
      <c r="G185" s="212">
        <f t="shared" ref="G185:G190" si="35">F185+$C$187</f>
        <v>55901.328000000001</v>
      </c>
      <c r="H185" s="65">
        <f>H$179+100</f>
        <v>56100</v>
      </c>
    </row>
    <row r="186" spans="1:8" ht="15" customHeight="1">
      <c r="A186" s="109"/>
      <c r="B186" s="46" t="s">
        <v>89</v>
      </c>
      <c r="C186" s="46"/>
      <c r="D186" s="55" t="s">
        <v>20</v>
      </c>
      <c r="E186" s="82">
        <v>17</v>
      </c>
      <c r="F186" s="55">
        <f>(計算基礎!$G$16*計算基礎!$H$4/E186)*B$187</f>
        <v>17354.894117647058</v>
      </c>
      <c r="G186" s="213">
        <f t="shared" si="35"/>
        <v>61454.894117647054</v>
      </c>
      <c r="H186" s="65">
        <f>H$180+100</f>
        <v>61600</v>
      </c>
    </row>
    <row r="187" spans="1:8" ht="15" customHeight="1">
      <c r="A187" s="109">
        <v>3000</v>
      </c>
      <c r="B187" s="46">
        <v>7</v>
      </c>
      <c r="C187" s="46">
        <f>計算基礎!$J$2*B187</f>
        <v>44100</v>
      </c>
      <c r="D187" s="55" t="s">
        <v>21</v>
      </c>
      <c r="E187" s="82">
        <v>13</v>
      </c>
      <c r="F187" s="55">
        <f>(計算基礎!$G$16*計算基礎!$H$4/E187)*B$187</f>
        <v>22694.86153846154</v>
      </c>
      <c r="G187" s="213">
        <f t="shared" si="35"/>
        <v>66794.86153846154</v>
      </c>
      <c r="H187" s="40">
        <f>H$181+100</f>
        <v>66900</v>
      </c>
    </row>
    <row r="188" spans="1:8" ht="15" customHeight="1">
      <c r="A188" s="109"/>
      <c r="B188" s="46"/>
      <c r="C188" s="46"/>
      <c r="D188" s="55" t="s">
        <v>22</v>
      </c>
      <c r="E188" s="82">
        <v>11</v>
      </c>
      <c r="F188" s="55">
        <f>(計算基礎!$G$16*計算基礎!$H$4/E188)*B$187</f>
        <v>26821.200000000001</v>
      </c>
      <c r="G188" s="213">
        <f t="shared" si="35"/>
        <v>70921.2</v>
      </c>
      <c r="H188" s="40">
        <f>H$182+100</f>
        <v>71100</v>
      </c>
    </row>
    <row r="189" spans="1:8" ht="15" customHeight="1">
      <c r="A189" s="109"/>
      <c r="B189" s="270" t="s">
        <v>88</v>
      </c>
      <c r="C189" s="46"/>
      <c r="D189" s="55" t="s">
        <v>23</v>
      </c>
      <c r="E189" s="82">
        <v>9</v>
      </c>
      <c r="F189" s="55">
        <f>(計算基礎!$G$16*計算基礎!$H$4/E189)*B$187</f>
        <v>32781.466666666667</v>
      </c>
      <c r="G189" s="214">
        <f t="shared" si="35"/>
        <v>76881.466666666674</v>
      </c>
      <c r="H189" s="40">
        <f>H$183+100</f>
        <v>77000</v>
      </c>
    </row>
    <row r="190" spans="1:8" ht="15" customHeight="1" thickBot="1">
      <c r="A190" s="110"/>
      <c r="B190" s="271">
        <v>8</v>
      </c>
      <c r="C190" s="48"/>
      <c r="D190" s="56" t="s">
        <v>24</v>
      </c>
      <c r="E190" s="87">
        <v>8</v>
      </c>
      <c r="F190" s="56">
        <f>(計算基礎!$G$16*計算基礎!$H$4/E190)*B$187</f>
        <v>36879.15</v>
      </c>
      <c r="G190" s="215">
        <f t="shared" si="35"/>
        <v>80979.149999999994</v>
      </c>
      <c r="H190" s="41">
        <f>H$184+100</f>
        <v>81100</v>
      </c>
    </row>
    <row r="191" spans="1:8" ht="15" customHeight="1" thickTop="1">
      <c r="A191" s="109"/>
      <c r="B191" s="46"/>
      <c r="C191" s="46"/>
      <c r="D191" s="55" t="s">
        <v>19</v>
      </c>
      <c r="E191" s="84">
        <v>25</v>
      </c>
      <c r="F191" s="77">
        <f>(計算基礎!$G$16*計算基礎!$H$4/E191)*B$193</f>
        <v>11801.328</v>
      </c>
      <c r="G191" s="216">
        <f t="shared" ref="G191:G196" si="36">F191+$C$193</f>
        <v>55901.328000000001</v>
      </c>
      <c r="H191" s="65">
        <f>H$179+300</f>
        <v>56300</v>
      </c>
    </row>
    <row r="192" spans="1:8" ht="15" customHeight="1">
      <c r="A192" s="109"/>
      <c r="B192" s="46" t="s">
        <v>89</v>
      </c>
      <c r="C192" s="46"/>
      <c r="D192" s="55" t="s">
        <v>20</v>
      </c>
      <c r="E192" s="82">
        <v>17</v>
      </c>
      <c r="F192" s="77">
        <f>(計算基礎!$G$16*計算基礎!$H$4/E192)*B$193</f>
        <v>17354.894117647058</v>
      </c>
      <c r="G192" s="216">
        <f t="shared" si="36"/>
        <v>61454.894117647054</v>
      </c>
      <c r="H192" s="65">
        <f>H$180+300</f>
        <v>61800</v>
      </c>
    </row>
    <row r="193" spans="1:8" ht="15" customHeight="1">
      <c r="A193" s="109">
        <v>3100</v>
      </c>
      <c r="B193" s="46">
        <v>7</v>
      </c>
      <c r="C193" s="46">
        <f>計算基礎!$J$2*B193</f>
        <v>44100</v>
      </c>
      <c r="D193" s="55" t="s">
        <v>21</v>
      </c>
      <c r="E193" s="82">
        <v>13</v>
      </c>
      <c r="F193" s="77">
        <f>(計算基礎!$G$16*計算基礎!$H$4/E193)*B$193</f>
        <v>22694.86153846154</v>
      </c>
      <c r="G193" s="216">
        <f t="shared" si="36"/>
        <v>66794.86153846154</v>
      </c>
      <c r="H193" s="40">
        <f>H$181+300</f>
        <v>67100</v>
      </c>
    </row>
    <row r="194" spans="1:8" ht="15" customHeight="1">
      <c r="A194" s="109"/>
      <c r="B194" s="46"/>
      <c r="C194" s="46"/>
      <c r="D194" s="55" t="s">
        <v>22</v>
      </c>
      <c r="E194" s="82">
        <v>11</v>
      </c>
      <c r="F194" s="77">
        <f>(計算基礎!$G$16*計算基礎!$H$4/E194)*B$193</f>
        <v>26821.200000000001</v>
      </c>
      <c r="G194" s="216">
        <f t="shared" si="36"/>
        <v>70921.2</v>
      </c>
      <c r="H194" s="40">
        <f>H$182+300</f>
        <v>71300</v>
      </c>
    </row>
    <row r="195" spans="1:8" ht="15" customHeight="1">
      <c r="A195" s="109"/>
      <c r="B195" s="270" t="s">
        <v>88</v>
      </c>
      <c r="C195" s="46"/>
      <c r="D195" s="55" t="s">
        <v>23</v>
      </c>
      <c r="E195" s="82">
        <v>9</v>
      </c>
      <c r="F195" s="77">
        <f>(計算基礎!$G$16*計算基礎!$H$4/E195)*B$193</f>
        <v>32781.466666666667</v>
      </c>
      <c r="G195" s="216">
        <f t="shared" si="36"/>
        <v>76881.466666666674</v>
      </c>
      <c r="H195" s="40">
        <f>H$183+300</f>
        <v>77200</v>
      </c>
    </row>
    <row r="196" spans="1:8" ht="15" customHeight="1" thickBot="1">
      <c r="A196" s="110"/>
      <c r="B196" s="271">
        <v>8</v>
      </c>
      <c r="C196" s="48"/>
      <c r="D196" s="56" t="s">
        <v>24</v>
      </c>
      <c r="E196" s="87">
        <v>8</v>
      </c>
      <c r="F196" s="217">
        <f>(計算基礎!$G$16*計算基礎!$H$4/E196)*B$193</f>
        <v>36879.15</v>
      </c>
      <c r="G196" s="218">
        <f t="shared" si="36"/>
        <v>80979.149999999994</v>
      </c>
      <c r="H196" s="41">
        <f>H$184+300</f>
        <v>81300</v>
      </c>
    </row>
    <row r="197" spans="1:8" ht="15" customHeight="1" thickTop="1">
      <c r="A197" s="109"/>
      <c r="B197" s="46"/>
      <c r="C197" s="46"/>
      <c r="D197" s="55" t="s">
        <v>19</v>
      </c>
      <c r="E197" s="84">
        <v>24</v>
      </c>
      <c r="F197" s="103">
        <f>(計算基礎!$G$16*計算基礎!$H$4/E197)*B$199</f>
        <v>12293.05</v>
      </c>
      <c r="G197" s="122">
        <f t="shared" ref="G197:G202" si="37">F197+$C$199</f>
        <v>56393.05</v>
      </c>
      <c r="H197" s="65">
        <f>ROUNDUP(G197,-2)</f>
        <v>56400</v>
      </c>
    </row>
    <row r="198" spans="1:8" ht="15" customHeight="1">
      <c r="A198" s="109"/>
      <c r="B198" s="46" t="s">
        <v>89</v>
      </c>
      <c r="C198" s="46"/>
      <c r="D198" s="55" t="s">
        <v>20</v>
      </c>
      <c r="E198" s="84">
        <v>17</v>
      </c>
      <c r="F198" s="84">
        <f>(計算基礎!$G$16*計算基礎!$H$4/E198)*B$199</f>
        <v>17354.894117647058</v>
      </c>
      <c r="G198" s="74">
        <f t="shared" si="37"/>
        <v>61454.894117647054</v>
      </c>
      <c r="H198" s="65">
        <f>H$180+500</f>
        <v>62000</v>
      </c>
    </row>
    <row r="199" spans="1:8" ht="15" customHeight="1">
      <c r="A199" s="109">
        <v>3200</v>
      </c>
      <c r="B199" s="46">
        <v>7</v>
      </c>
      <c r="C199" s="46">
        <f>計算基礎!$J$2*B199</f>
        <v>44100</v>
      </c>
      <c r="D199" s="55" t="s">
        <v>21</v>
      </c>
      <c r="E199" s="84">
        <v>13</v>
      </c>
      <c r="F199" s="84">
        <f>(計算基礎!$G$16*計算基礎!$H$4/E199)*B$199</f>
        <v>22694.86153846154</v>
      </c>
      <c r="G199" s="74">
        <f t="shared" si="37"/>
        <v>66794.86153846154</v>
      </c>
      <c r="H199" s="40">
        <f>H$181+500</f>
        <v>67300</v>
      </c>
    </row>
    <row r="200" spans="1:8" ht="15" customHeight="1">
      <c r="A200" s="109"/>
      <c r="B200" s="46"/>
      <c r="C200" s="46"/>
      <c r="D200" s="55" t="s">
        <v>22</v>
      </c>
      <c r="E200" s="84">
        <v>11</v>
      </c>
      <c r="F200" s="84">
        <f>(計算基礎!$G$16*計算基礎!$H$4/E200)*B$199</f>
        <v>26821.200000000001</v>
      </c>
      <c r="G200" s="74">
        <f t="shared" si="37"/>
        <v>70921.2</v>
      </c>
      <c r="H200" s="40">
        <f>H$182+500</f>
        <v>71500</v>
      </c>
    </row>
    <row r="201" spans="1:8" ht="15" customHeight="1">
      <c r="A201" s="109"/>
      <c r="B201" s="270" t="s">
        <v>88</v>
      </c>
      <c r="C201" s="46"/>
      <c r="D201" s="55" t="s">
        <v>23</v>
      </c>
      <c r="E201" s="84">
        <v>9</v>
      </c>
      <c r="F201" s="84">
        <f>(計算基礎!$G$16*計算基礎!$H$4/E201)*B$199</f>
        <v>32781.466666666667</v>
      </c>
      <c r="G201" s="74">
        <f t="shared" si="37"/>
        <v>76881.466666666674</v>
      </c>
      <c r="H201" s="40">
        <f>H$183+500</f>
        <v>77400</v>
      </c>
    </row>
    <row r="202" spans="1:8" ht="15" customHeight="1" thickBot="1">
      <c r="A202" s="45"/>
      <c r="B202" s="272">
        <v>8</v>
      </c>
      <c r="C202" s="53"/>
      <c r="D202" s="55" t="s">
        <v>24</v>
      </c>
      <c r="E202" s="84">
        <v>8</v>
      </c>
      <c r="F202" s="84">
        <f>(計算基礎!$G$16*計算基礎!$H$4/E202)*B$199</f>
        <v>36879.15</v>
      </c>
      <c r="G202" s="219">
        <f t="shared" si="37"/>
        <v>80979.149999999994</v>
      </c>
      <c r="H202" s="43">
        <f>H$184+500</f>
        <v>81500</v>
      </c>
    </row>
    <row r="204" spans="1:8" ht="14.25" thickBot="1"/>
    <row r="205" spans="1:8" ht="15" customHeight="1" thickBot="1">
      <c r="A205" s="33" t="s">
        <v>1</v>
      </c>
      <c r="B205" s="105" t="s">
        <v>35</v>
      </c>
      <c r="C205" s="32" t="str">
        <f>"融着費(@" &amp; 計算基礎!$J$2&amp;")"</f>
        <v>融着費(@6300)</v>
      </c>
      <c r="D205" s="33" t="s">
        <v>0</v>
      </c>
      <c r="E205" s="105" t="s">
        <v>3</v>
      </c>
      <c r="F205" s="31" t="s">
        <v>2</v>
      </c>
      <c r="G205" s="37" t="s">
        <v>36</v>
      </c>
      <c r="H205" s="70" t="s">
        <v>49</v>
      </c>
    </row>
    <row r="206" spans="1:8" ht="15" customHeight="1">
      <c r="A206" s="130"/>
      <c r="B206" s="44"/>
      <c r="C206" s="44"/>
      <c r="D206" s="64" t="s">
        <v>19</v>
      </c>
      <c r="E206" s="117">
        <v>24</v>
      </c>
      <c r="F206" s="117">
        <f>(計算基礎!$G$16*計算基礎!$H$4/E206)*B$208</f>
        <v>12293.05</v>
      </c>
      <c r="G206" s="118">
        <f t="shared" ref="G206:G211" si="38">F206+$C$208</f>
        <v>56393.05</v>
      </c>
      <c r="H206" s="119">
        <f>H$197+200</f>
        <v>56600</v>
      </c>
    </row>
    <row r="207" spans="1:8" ht="15" customHeight="1">
      <c r="A207" s="109"/>
      <c r="B207" s="46" t="s">
        <v>89</v>
      </c>
      <c r="C207" s="46"/>
      <c r="D207" s="55" t="s">
        <v>20</v>
      </c>
      <c r="E207" s="84">
        <v>17</v>
      </c>
      <c r="F207" s="84">
        <f>(計算基礎!$G$16*計算基礎!$H$4/E207)*B$208</f>
        <v>17354.894117647058</v>
      </c>
      <c r="G207" s="219">
        <f t="shared" si="38"/>
        <v>61454.894117647054</v>
      </c>
      <c r="H207" s="65">
        <f>H$180+700</f>
        <v>62200</v>
      </c>
    </row>
    <row r="208" spans="1:8" ht="15" customHeight="1">
      <c r="A208" s="109">
        <v>3300</v>
      </c>
      <c r="B208" s="46">
        <v>7</v>
      </c>
      <c r="C208" s="46">
        <f>計算基礎!$J$2*B208</f>
        <v>44100</v>
      </c>
      <c r="D208" s="55" t="s">
        <v>21</v>
      </c>
      <c r="E208" s="84">
        <v>13</v>
      </c>
      <c r="F208" s="84">
        <f>(計算基礎!$G$16*計算基礎!$H$4/E208)*B$208</f>
        <v>22694.86153846154</v>
      </c>
      <c r="G208" s="219">
        <f t="shared" si="38"/>
        <v>66794.86153846154</v>
      </c>
      <c r="H208" s="40">
        <f>H$181+700</f>
        <v>67500</v>
      </c>
    </row>
    <row r="209" spans="1:8" ht="15" customHeight="1">
      <c r="A209" s="109"/>
      <c r="B209" s="46"/>
      <c r="C209" s="46"/>
      <c r="D209" s="55" t="s">
        <v>22</v>
      </c>
      <c r="E209" s="84">
        <v>11</v>
      </c>
      <c r="F209" s="84">
        <f>(計算基礎!$G$16*計算基礎!$H$4/E209)*B$208</f>
        <v>26821.200000000001</v>
      </c>
      <c r="G209" s="219">
        <f t="shared" si="38"/>
        <v>70921.2</v>
      </c>
      <c r="H209" s="40">
        <f>H$182+700</f>
        <v>71700</v>
      </c>
    </row>
    <row r="210" spans="1:8" ht="15" customHeight="1">
      <c r="A210" s="109"/>
      <c r="B210" s="270" t="s">
        <v>88</v>
      </c>
      <c r="C210" s="46"/>
      <c r="D210" s="55" t="s">
        <v>23</v>
      </c>
      <c r="E210" s="84">
        <v>9</v>
      </c>
      <c r="F210" s="84">
        <f>(計算基礎!$G$16*計算基礎!$H$4/E210)*B$208</f>
        <v>32781.466666666667</v>
      </c>
      <c r="G210" s="219">
        <f t="shared" si="38"/>
        <v>76881.466666666674</v>
      </c>
      <c r="H210" s="40">
        <f>H$183+700</f>
        <v>77600</v>
      </c>
    </row>
    <row r="211" spans="1:8" ht="15" customHeight="1" thickBot="1">
      <c r="A211" s="110"/>
      <c r="B211" s="271">
        <v>8</v>
      </c>
      <c r="C211" s="48"/>
      <c r="D211" s="56" t="s">
        <v>54</v>
      </c>
      <c r="E211" s="106">
        <v>8</v>
      </c>
      <c r="F211" s="106">
        <f>(計算基礎!$G$16*計算基礎!$H$4/E211)*B$208</f>
        <v>36879.15</v>
      </c>
      <c r="G211" s="216">
        <f t="shared" si="38"/>
        <v>80979.149999999994</v>
      </c>
      <c r="H211" s="41">
        <f>H$184+700</f>
        <v>81700</v>
      </c>
    </row>
    <row r="212" spans="1:8" ht="15" customHeight="1" thickTop="1">
      <c r="A212" s="109"/>
      <c r="B212" s="46"/>
      <c r="C212" s="46"/>
      <c r="D212" s="53" t="s">
        <v>19</v>
      </c>
      <c r="E212" s="103">
        <v>24</v>
      </c>
      <c r="F212" s="103">
        <f>(計算基礎!$G$16*計算基礎!$H$4/E212)*B$214</f>
        <v>12293.05</v>
      </c>
      <c r="G212" s="200">
        <f t="shared" ref="G212:G217" si="39">F212+$C$214</f>
        <v>56393.05</v>
      </c>
      <c r="H212" s="119">
        <f>H$197+400</f>
        <v>56800</v>
      </c>
    </row>
    <row r="213" spans="1:8" ht="15" customHeight="1">
      <c r="A213" s="109"/>
      <c r="B213" s="46" t="s">
        <v>89</v>
      </c>
      <c r="C213" s="46"/>
      <c r="D213" s="55" t="s">
        <v>20</v>
      </c>
      <c r="E213" s="84">
        <v>17</v>
      </c>
      <c r="F213" s="84">
        <f>(計算基礎!$G$16*計算基礎!$H$4/E213)*B$214</f>
        <v>17354.894117647058</v>
      </c>
      <c r="G213" s="219">
        <f t="shared" si="39"/>
        <v>61454.894117647054</v>
      </c>
      <c r="H213" s="65">
        <f>H$180+900</f>
        <v>62400</v>
      </c>
    </row>
    <row r="214" spans="1:8" ht="15" customHeight="1">
      <c r="A214" s="109">
        <v>3400</v>
      </c>
      <c r="B214" s="46">
        <v>7</v>
      </c>
      <c r="C214" s="46">
        <f>計算基礎!$J$2*B214</f>
        <v>44100</v>
      </c>
      <c r="D214" s="55" t="s">
        <v>21</v>
      </c>
      <c r="E214" s="84">
        <v>13</v>
      </c>
      <c r="F214" s="84">
        <f>(計算基礎!$G$16*計算基礎!$H$4/E214)*B$214</f>
        <v>22694.86153846154</v>
      </c>
      <c r="G214" s="219">
        <f t="shared" si="39"/>
        <v>66794.86153846154</v>
      </c>
      <c r="H214" s="40">
        <f>H$181+900</f>
        <v>67700</v>
      </c>
    </row>
    <row r="215" spans="1:8" ht="15" customHeight="1">
      <c r="A215" s="109"/>
      <c r="B215" s="46"/>
      <c r="C215" s="46"/>
      <c r="D215" s="55" t="s">
        <v>22</v>
      </c>
      <c r="E215" s="84">
        <v>11</v>
      </c>
      <c r="F215" s="84">
        <f>(計算基礎!$G$16*計算基礎!$H$4/E215)*B$214</f>
        <v>26821.200000000001</v>
      </c>
      <c r="G215" s="219">
        <f t="shared" si="39"/>
        <v>70921.2</v>
      </c>
      <c r="H215" s="40">
        <f>H$182+900</f>
        <v>71900</v>
      </c>
    </row>
    <row r="216" spans="1:8" ht="15" customHeight="1">
      <c r="A216" s="109"/>
      <c r="B216" s="270" t="s">
        <v>88</v>
      </c>
      <c r="C216" s="46"/>
      <c r="D216" s="55" t="s">
        <v>23</v>
      </c>
      <c r="E216" s="84">
        <v>9</v>
      </c>
      <c r="F216" s="84">
        <f>(計算基礎!$G$16*計算基礎!$H$4/E216)*B$214</f>
        <v>32781.466666666667</v>
      </c>
      <c r="G216" s="219">
        <f t="shared" si="39"/>
        <v>76881.466666666674</v>
      </c>
      <c r="H216" s="40">
        <f>H$183+900</f>
        <v>77800</v>
      </c>
    </row>
    <row r="217" spans="1:8" ht="15" customHeight="1" thickBot="1">
      <c r="A217" s="109"/>
      <c r="B217" s="273">
        <v>9</v>
      </c>
      <c r="C217" s="46"/>
      <c r="D217" s="57" t="s">
        <v>24</v>
      </c>
      <c r="E217" s="85">
        <v>8</v>
      </c>
      <c r="F217" s="85">
        <f>(計算基礎!$G$16*計算基礎!$H$4/E217)*B$214</f>
        <v>36879.15</v>
      </c>
      <c r="G217" s="216">
        <f t="shared" si="39"/>
        <v>80979.149999999994</v>
      </c>
      <c r="H217" s="176">
        <f>H$184+900</f>
        <v>81900</v>
      </c>
    </row>
    <row r="218" spans="1:8" ht="15" customHeight="1" thickTop="1">
      <c r="A218" s="199"/>
      <c r="B218" s="46"/>
      <c r="C218" s="198"/>
      <c r="D218" s="198" t="s">
        <v>19</v>
      </c>
      <c r="E218" s="204">
        <v>25</v>
      </c>
      <c r="F218" s="204">
        <f>(計算基礎!$G$16*計算基礎!$H$4/E218)*B$220</f>
        <v>13487.232</v>
      </c>
      <c r="G218" s="224">
        <f t="shared" ref="G218:G223" si="40">F218+$C$220</f>
        <v>63887.232000000004</v>
      </c>
      <c r="H218" s="206">
        <f t="shared" ref="H218:H223" si="41">ROUNDUP(G218,-2)</f>
        <v>63900</v>
      </c>
    </row>
    <row r="219" spans="1:8" ht="15" customHeight="1">
      <c r="A219" s="109"/>
      <c r="B219" s="46" t="s">
        <v>89</v>
      </c>
      <c r="C219" s="46"/>
      <c r="D219" s="55" t="s">
        <v>20</v>
      </c>
      <c r="E219" s="84">
        <v>18</v>
      </c>
      <c r="F219" s="84">
        <f>(計算基礎!$G$16*計算基礎!$H$4/E219)*B$220</f>
        <v>18732.266666666666</v>
      </c>
      <c r="G219" s="219">
        <f t="shared" si="40"/>
        <v>69132.266666666663</v>
      </c>
      <c r="H219" s="65">
        <f t="shared" si="41"/>
        <v>69200</v>
      </c>
    </row>
    <row r="220" spans="1:8" ht="15" customHeight="1">
      <c r="A220" s="109">
        <v>3500</v>
      </c>
      <c r="B220" s="46">
        <v>8</v>
      </c>
      <c r="C220" s="46">
        <f>計算基礎!$J$2*B220</f>
        <v>50400</v>
      </c>
      <c r="D220" s="55" t="s">
        <v>21</v>
      </c>
      <c r="E220" s="84">
        <v>14</v>
      </c>
      <c r="F220" s="84">
        <f>(計算基礎!$G$16*計算基礎!$H$4/E220)*B$220</f>
        <v>24084.342857142856</v>
      </c>
      <c r="G220" s="219">
        <f t="shared" si="40"/>
        <v>74484.342857142852</v>
      </c>
      <c r="H220" s="65">
        <f t="shared" si="41"/>
        <v>74500</v>
      </c>
    </row>
    <row r="221" spans="1:8" ht="15" customHeight="1">
      <c r="A221" s="109"/>
      <c r="B221" s="46"/>
      <c r="C221" s="46"/>
      <c r="D221" s="55" t="s">
        <v>22</v>
      </c>
      <c r="E221" s="84">
        <v>11</v>
      </c>
      <c r="F221" s="84">
        <f>(計算基礎!$G$16*計算基礎!$H$4/E221)*B$220</f>
        <v>30652.799999999999</v>
      </c>
      <c r="G221" s="219">
        <f t="shared" si="40"/>
        <v>81052.800000000003</v>
      </c>
      <c r="H221" s="65">
        <f t="shared" si="41"/>
        <v>81100</v>
      </c>
    </row>
    <row r="222" spans="1:8" ht="15" customHeight="1">
      <c r="A222" s="109"/>
      <c r="B222" s="270" t="s">
        <v>88</v>
      </c>
      <c r="C222" s="46"/>
      <c r="D222" s="55" t="s">
        <v>23</v>
      </c>
      <c r="E222" s="84">
        <v>9</v>
      </c>
      <c r="F222" s="84">
        <f>(計算基礎!$G$16*計算基礎!$H$4/E222)*B$220</f>
        <v>37464.533333333333</v>
      </c>
      <c r="G222" s="219">
        <f t="shared" si="40"/>
        <v>87864.533333333326</v>
      </c>
      <c r="H222" s="65">
        <f t="shared" si="41"/>
        <v>87900</v>
      </c>
    </row>
    <row r="223" spans="1:8" ht="15" customHeight="1" thickBot="1">
      <c r="A223" s="110"/>
      <c r="B223" s="271">
        <v>9</v>
      </c>
      <c r="C223" s="48"/>
      <c r="D223" s="56" t="s">
        <v>24</v>
      </c>
      <c r="E223" s="106">
        <v>8</v>
      </c>
      <c r="F223" s="106">
        <f>(計算基礎!$G$16*計算基礎!$H$4/E223)*B$220</f>
        <v>42147.6</v>
      </c>
      <c r="G223" s="218">
        <f t="shared" si="40"/>
        <v>92547.6</v>
      </c>
      <c r="H223" s="67">
        <f t="shared" si="41"/>
        <v>92600</v>
      </c>
    </row>
    <row r="224" spans="1:8" ht="15" customHeight="1" thickTop="1">
      <c r="A224" s="109"/>
      <c r="B224" s="46"/>
      <c r="C224" s="46"/>
      <c r="D224" s="53" t="s">
        <v>19</v>
      </c>
      <c r="E224" s="103">
        <v>25</v>
      </c>
      <c r="F224" s="103">
        <f>(計算基礎!$G$16*計算基礎!$H$4/E224)*B$226</f>
        <v>13487.232</v>
      </c>
      <c r="G224" s="220">
        <f t="shared" ref="G224:G229" si="42">F224+$C$226</f>
        <v>63887.232000000004</v>
      </c>
      <c r="H224" s="65">
        <f>H$218+200</f>
        <v>64100</v>
      </c>
    </row>
    <row r="225" spans="1:8" ht="15" customHeight="1">
      <c r="A225" s="109"/>
      <c r="B225" s="46" t="s">
        <v>89</v>
      </c>
      <c r="C225" s="46"/>
      <c r="D225" s="55" t="s">
        <v>20</v>
      </c>
      <c r="E225" s="84">
        <v>18</v>
      </c>
      <c r="F225" s="84">
        <f>(計算基礎!$G$16*計算基礎!$H$4/E225)*B$226</f>
        <v>18732.266666666666</v>
      </c>
      <c r="G225" s="219">
        <f t="shared" si="42"/>
        <v>69132.266666666663</v>
      </c>
      <c r="H225" s="65">
        <f>H$219+200</f>
        <v>69400</v>
      </c>
    </row>
    <row r="226" spans="1:8" ht="15" customHeight="1">
      <c r="A226" s="109">
        <v>3600</v>
      </c>
      <c r="B226" s="46">
        <v>8</v>
      </c>
      <c r="C226" s="46">
        <f>計算基礎!$J$2*B226</f>
        <v>50400</v>
      </c>
      <c r="D226" s="55" t="s">
        <v>21</v>
      </c>
      <c r="E226" s="84">
        <v>14</v>
      </c>
      <c r="F226" s="84">
        <f>(計算基礎!$G$16*計算基礎!$H$4/E226)*B$226</f>
        <v>24084.342857142856</v>
      </c>
      <c r="G226" s="219">
        <f t="shared" si="42"/>
        <v>74484.342857142852</v>
      </c>
      <c r="H226" s="65">
        <f>H$220+200</f>
        <v>74700</v>
      </c>
    </row>
    <row r="227" spans="1:8" ht="15" customHeight="1">
      <c r="A227" s="109"/>
      <c r="B227" s="46"/>
      <c r="C227" s="46"/>
      <c r="D227" s="55" t="s">
        <v>22</v>
      </c>
      <c r="E227" s="84">
        <v>11</v>
      </c>
      <c r="F227" s="84">
        <f>(計算基礎!$G$16*計算基礎!$H$4/E227)*B$226</f>
        <v>30652.799999999999</v>
      </c>
      <c r="G227" s="219">
        <f t="shared" si="42"/>
        <v>81052.800000000003</v>
      </c>
      <c r="H227" s="65">
        <f>H$221+200</f>
        <v>81300</v>
      </c>
    </row>
    <row r="228" spans="1:8" ht="15" customHeight="1">
      <c r="A228" s="109"/>
      <c r="B228" s="270" t="s">
        <v>88</v>
      </c>
      <c r="C228" s="46"/>
      <c r="D228" s="55" t="s">
        <v>23</v>
      </c>
      <c r="E228" s="84">
        <v>9</v>
      </c>
      <c r="F228" s="84">
        <f>(計算基礎!$G$16*計算基礎!$H$4/E228)*B$226</f>
        <v>37464.533333333333</v>
      </c>
      <c r="G228" s="219">
        <f t="shared" si="42"/>
        <v>87864.533333333326</v>
      </c>
      <c r="H228" s="65">
        <f>H$222+200</f>
        <v>88100</v>
      </c>
    </row>
    <row r="229" spans="1:8" ht="15" customHeight="1" thickBot="1">
      <c r="A229" s="109"/>
      <c r="B229" s="271">
        <v>9</v>
      </c>
      <c r="C229" s="46"/>
      <c r="D229" s="57" t="s">
        <v>24</v>
      </c>
      <c r="E229" s="85">
        <v>8</v>
      </c>
      <c r="F229" s="85">
        <f>(計算基礎!$G$16*計算基礎!$H$4/E229)*B$226</f>
        <v>42147.6</v>
      </c>
      <c r="G229" s="216">
        <f t="shared" si="42"/>
        <v>92547.6</v>
      </c>
      <c r="H229" s="203">
        <f>H$223+200</f>
        <v>92800</v>
      </c>
    </row>
    <row r="230" spans="1:8" ht="15" customHeight="1" thickTop="1">
      <c r="A230" s="59"/>
      <c r="B230" s="50"/>
      <c r="C230" s="50"/>
      <c r="D230" s="58" t="s">
        <v>19</v>
      </c>
      <c r="E230" s="209">
        <v>25</v>
      </c>
      <c r="F230" s="86">
        <f>(計算基礎!$G$16*計算基礎!$H$4/E230)*B$232</f>
        <v>13487.232</v>
      </c>
      <c r="G230" s="222">
        <f t="shared" ref="G230:G235" si="43">F230+$C$232</f>
        <v>63887.232000000004</v>
      </c>
      <c r="H230" s="68">
        <f>H$218+400</f>
        <v>64300</v>
      </c>
    </row>
    <row r="231" spans="1:8" ht="15" customHeight="1">
      <c r="A231" s="109"/>
      <c r="B231" s="46" t="s">
        <v>89</v>
      </c>
      <c r="C231" s="46"/>
      <c r="D231" s="55" t="s">
        <v>20</v>
      </c>
      <c r="E231" s="66">
        <v>18</v>
      </c>
      <c r="F231" s="82">
        <f>(計算基礎!$G$16*計算基礎!$H$4/E231)*B$232</f>
        <v>18732.266666666666</v>
      </c>
      <c r="G231" s="214">
        <f t="shared" si="43"/>
        <v>69132.266666666663</v>
      </c>
      <c r="H231" s="65">
        <f>H$219+400</f>
        <v>69600</v>
      </c>
    </row>
    <row r="232" spans="1:8" ht="15" customHeight="1">
      <c r="A232" s="109">
        <v>3700</v>
      </c>
      <c r="B232" s="46">
        <v>8</v>
      </c>
      <c r="C232" s="46">
        <f>計算基礎!$J$2*B232</f>
        <v>50400</v>
      </c>
      <c r="D232" s="55" t="s">
        <v>21</v>
      </c>
      <c r="E232" s="66">
        <v>14</v>
      </c>
      <c r="F232" s="82">
        <f>(計算基礎!$G$16*計算基礎!$H$4/E232)*B$232</f>
        <v>24084.342857142856</v>
      </c>
      <c r="G232" s="214">
        <f t="shared" si="43"/>
        <v>74484.342857142852</v>
      </c>
      <c r="H232" s="65">
        <f>H$220+400</f>
        <v>74900</v>
      </c>
    </row>
    <row r="233" spans="1:8" ht="15" customHeight="1">
      <c r="A233" s="109"/>
      <c r="B233" s="46"/>
      <c r="C233" s="46"/>
      <c r="D233" s="55" t="s">
        <v>22</v>
      </c>
      <c r="E233" s="66">
        <v>11</v>
      </c>
      <c r="F233" s="82">
        <f>(計算基礎!$G$16*計算基礎!$H$4/E233)*B$232</f>
        <v>30652.799999999999</v>
      </c>
      <c r="G233" s="214">
        <f t="shared" si="43"/>
        <v>81052.800000000003</v>
      </c>
      <c r="H233" s="65">
        <f>H$221+400</f>
        <v>81500</v>
      </c>
    </row>
    <row r="234" spans="1:8" ht="15" customHeight="1">
      <c r="A234" s="109"/>
      <c r="B234" s="270" t="s">
        <v>88</v>
      </c>
      <c r="C234" s="46"/>
      <c r="D234" s="55" t="s">
        <v>23</v>
      </c>
      <c r="E234" s="66">
        <v>9</v>
      </c>
      <c r="F234" s="82">
        <f>(計算基礎!$G$16*計算基礎!$H$4/E234)*B$232</f>
        <v>37464.533333333333</v>
      </c>
      <c r="G234" s="214">
        <f t="shared" si="43"/>
        <v>87864.533333333326</v>
      </c>
      <c r="H234" s="65">
        <f>H$222+400</f>
        <v>88300</v>
      </c>
    </row>
    <row r="235" spans="1:8" ht="15" customHeight="1" thickBot="1">
      <c r="A235" s="110"/>
      <c r="B235" s="271">
        <v>9</v>
      </c>
      <c r="C235" s="48"/>
      <c r="D235" s="56" t="s">
        <v>24</v>
      </c>
      <c r="E235" s="76">
        <v>8</v>
      </c>
      <c r="F235" s="56">
        <f>(計算基礎!$G$16*計算基礎!$H$4/E235)*B$232</f>
        <v>42147.6</v>
      </c>
      <c r="G235" s="215">
        <f t="shared" si="43"/>
        <v>92547.6</v>
      </c>
      <c r="H235" s="67">
        <f>H$223+400</f>
        <v>93000</v>
      </c>
    </row>
    <row r="236" spans="1:8" ht="15" customHeight="1" thickTop="1">
      <c r="A236" s="109"/>
      <c r="B236" s="46"/>
      <c r="C236" s="46"/>
      <c r="D236" s="55" t="s">
        <v>19</v>
      </c>
      <c r="E236" s="103">
        <v>25</v>
      </c>
      <c r="F236" s="81">
        <f>(計算基礎!$G$16*計算基礎!$H$4/E236)*B$238</f>
        <v>13487.232</v>
      </c>
      <c r="G236" s="221">
        <f t="shared" ref="G236:G241" si="44">F236+$C$238</f>
        <v>63887.232000000004</v>
      </c>
      <c r="H236" s="73">
        <f>H$218+600</f>
        <v>64500</v>
      </c>
    </row>
    <row r="237" spans="1:8" ht="15" customHeight="1">
      <c r="A237" s="109"/>
      <c r="B237" s="46" t="s">
        <v>89</v>
      </c>
      <c r="C237" s="46"/>
      <c r="D237" s="55" t="s">
        <v>20</v>
      </c>
      <c r="E237" s="84">
        <v>18</v>
      </c>
      <c r="F237" s="82">
        <f>(計算基礎!$G$16*計算基礎!$H$4/E237)*B$238</f>
        <v>18732.266666666666</v>
      </c>
      <c r="G237" s="214">
        <f t="shared" si="44"/>
        <v>69132.266666666663</v>
      </c>
      <c r="H237" s="65">
        <f>H$219+600</f>
        <v>69800</v>
      </c>
    </row>
    <row r="238" spans="1:8" ht="15" customHeight="1">
      <c r="A238" s="109">
        <v>3800</v>
      </c>
      <c r="B238" s="46">
        <v>8</v>
      </c>
      <c r="C238" s="46">
        <f>計算基礎!$J$2*B238</f>
        <v>50400</v>
      </c>
      <c r="D238" s="55" t="s">
        <v>21</v>
      </c>
      <c r="E238" s="84">
        <v>14</v>
      </c>
      <c r="F238" s="82">
        <f>(計算基礎!$G$16*計算基礎!$H$4/E238)*B$238</f>
        <v>24084.342857142856</v>
      </c>
      <c r="G238" s="214">
        <f t="shared" si="44"/>
        <v>74484.342857142852</v>
      </c>
      <c r="H238" s="65">
        <f>H$220+600</f>
        <v>75100</v>
      </c>
    </row>
    <row r="239" spans="1:8" ht="15" customHeight="1">
      <c r="A239" s="109"/>
      <c r="B239" s="46"/>
      <c r="C239" s="46"/>
      <c r="D239" s="55" t="s">
        <v>22</v>
      </c>
      <c r="E239" s="84">
        <v>11</v>
      </c>
      <c r="F239" s="82">
        <f>(計算基礎!$G$16*計算基礎!$H$4/E239)*B$238</f>
        <v>30652.799999999999</v>
      </c>
      <c r="G239" s="214">
        <f t="shared" si="44"/>
        <v>81052.800000000003</v>
      </c>
      <c r="H239" s="65">
        <f>H$221+600</f>
        <v>81700</v>
      </c>
    </row>
    <row r="240" spans="1:8" ht="15" customHeight="1">
      <c r="A240" s="109"/>
      <c r="B240" s="270" t="s">
        <v>88</v>
      </c>
      <c r="C240" s="46"/>
      <c r="D240" s="55" t="s">
        <v>23</v>
      </c>
      <c r="E240" s="84">
        <v>9</v>
      </c>
      <c r="F240" s="82">
        <f>(計算基礎!$G$16*計算基礎!$H$4/E240)*B$238</f>
        <v>37464.533333333333</v>
      </c>
      <c r="G240" s="214">
        <f t="shared" si="44"/>
        <v>87864.533333333326</v>
      </c>
      <c r="H240" s="65">
        <f>H$222+600</f>
        <v>88500</v>
      </c>
    </row>
    <row r="241" spans="1:8" ht="15" customHeight="1" thickBot="1">
      <c r="A241" s="110"/>
      <c r="B241" s="271">
        <v>10</v>
      </c>
      <c r="C241" s="48"/>
      <c r="D241" s="56" t="s">
        <v>24</v>
      </c>
      <c r="E241" s="85">
        <v>8</v>
      </c>
      <c r="F241" s="87">
        <f>(計算基礎!$G$16*計算基礎!$H$4/E241)*B$238</f>
        <v>42147.6</v>
      </c>
      <c r="G241" s="213">
        <f t="shared" si="44"/>
        <v>92547.6</v>
      </c>
      <c r="H241" s="203">
        <f>H$223+600</f>
        <v>93200</v>
      </c>
    </row>
    <row r="242" spans="1:8" ht="15" customHeight="1" thickTop="1">
      <c r="A242" s="109"/>
      <c r="B242" s="46"/>
      <c r="C242" s="46"/>
      <c r="D242" s="55" t="s">
        <v>19</v>
      </c>
      <c r="E242" s="209">
        <v>25</v>
      </c>
      <c r="F242" s="103">
        <f>(計算基礎!$G$16*計算基礎!$H$4/E242)*B$244</f>
        <v>13487.232</v>
      </c>
      <c r="G242" s="200">
        <f t="shared" ref="G242:G247" si="45">F242+$C$244</f>
        <v>63887.232000000004</v>
      </c>
      <c r="H242" s="68">
        <f>H$218+800</f>
        <v>64700</v>
      </c>
    </row>
    <row r="243" spans="1:8" ht="15" customHeight="1">
      <c r="A243" s="109"/>
      <c r="B243" s="46" t="s">
        <v>89</v>
      </c>
      <c r="C243" s="46"/>
      <c r="D243" s="55" t="s">
        <v>20</v>
      </c>
      <c r="E243" s="84">
        <v>18</v>
      </c>
      <c r="F243" s="84">
        <f>(計算基礎!$G$16*計算基礎!$H$4/E243)*B$244</f>
        <v>18732.266666666666</v>
      </c>
      <c r="G243" s="219">
        <f t="shared" si="45"/>
        <v>69132.266666666663</v>
      </c>
      <c r="H243" s="65">
        <f>H$219+800</f>
        <v>70000</v>
      </c>
    </row>
    <row r="244" spans="1:8" ht="15" customHeight="1">
      <c r="A244" s="109">
        <v>3900</v>
      </c>
      <c r="B244" s="46">
        <v>8</v>
      </c>
      <c r="C244" s="46">
        <f>計算基礎!$J$2*B244</f>
        <v>50400</v>
      </c>
      <c r="D244" s="55" t="s">
        <v>21</v>
      </c>
      <c r="E244" s="84">
        <v>14</v>
      </c>
      <c r="F244" s="84">
        <f>(計算基礎!$G$16*計算基礎!$H$4/E244)*B$244</f>
        <v>24084.342857142856</v>
      </c>
      <c r="G244" s="219">
        <f t="shared" si="45"/>
        <v>74484.342857142852</v>
      </c>
      <c r="H244" s="65">
        <f>H$220+800</f>
        <v>75300</v>
      </c>
    </row>
    <row r="245" spans="1:8" ht="15" customHeight="1">
      <c r="A245" s="109"/>
      <c r="B245" s="46"/>
      <c r="C245" s="46"/>
      <c r="D245" s="55" t="s">
        <v>22</v>
      </c>
      <c r="E245" s="84">
        <v>11</v>
      </c>
      <c r="F245" s="84">
        <f>(計算基礎!$G$16*計算基礎!$H$4/E245)*B$244</f>
        <v>30652.799999999999</v>
      </c>
      <c r="G245" s="219">
        <f t="shared" si="45"/>
        <v>81052.800000000003</v>
      </c>
      <c r="H245" s="65">
        <f>H$221+800</f>
        <v>81900</v>
      </c>
    </row>
    <row r="246" spans="1:8" ht="15" customHeight="1">
      <c r="A246" s="109"/>
      <c r="B246" s="270" t="s">
        <v>88</v>
      </c>
      <c r="C246" s="46"/>
      <c r="D246" s="55" t="s">
        <v>23</v>
      </c>
      <c r="E246" s="84">
        <v>9</v>
      </c>
      <c r="F246" s="84">
        <f>(計算基礎!$G$16*計算基礎!$H$4/E246)*B$244</f>
        <v>37464.533333333333</v>
      </c>
      <c r="G246" s="219">
        <f t="shared" si="45"/>
        <v>87864.533333333326</v>
      </c>
      <c r="H246" s="65">
        <f>H$222+800</f>
        <v>88700</v>
      </c>
    </row>
    <row r="247" spans="1:8" ht="15" customHeight="1" thickBot="1">
      <c r="A247" s="109"/>
      <c r="B247" s="274">
        <v>10</v>
      </c>
      <c r="C247" s="46"/>
      <c r="D247" s="57" t="s">
        <v>24</v>
      </c>
      <c r="E247" s="85">
        <v>8</v>
      </c>
      <c r="F247" s="207">
        <f>(計算基礎!$G$16*計算基礎!$H$4/E247)*B$244</f>
        <v>42147.6</v>
      </c>
      <c r="G247" s="223">
        <f t="shared" si="45"/>
        <v>92547.6</v>
      </c>
      <c r="H247" s="203">
        <f>H$223+800</f>
        <v>93400</v>
      </c>
    </row>
    <row r="248" spans="1:8" ht="15" customHeight="1" thickTop="1">
      <c r="A248" s="199"/>
      <c r="B248" s="265"/>
      <c r="C248" s="198"/>
      <c r="D248" s="177" t="s">
        <v>19</v>
      </c>
      <c r="E248" s="208">
        <v>26</v>
      </c>
      <c r="F248" s="208">
        <f>(計算基礎!$G$16*計算基礎!$H$4/E248)*B$250</f>
        <v>14589.553846153845</v>
      </c>
      <c r="G248" s="220">
        <f t="shared" ref="G248:G253" si="46">F248+$C$250</f>
        <v>71289.553846153838</v>
      </c>
      <c r="H248" s="206">
        <f t="shared" ref="H248:H253" si="47">ROUNDUP(G248,-2)</f>
        <v>71300</v>
      </c>
    </row>
    <row r="249" spans="1:8" ht="15" customHeight="1">
      <c r="A249" s="109"/>
      <c r="B249" s="46" t="s">
        <v>89</v>
      </c>
      <c r="C249" s="46"/>
      <c r="D249" s="55" t="s">
        <v>20</v>
      </c>
      <c r="E249" s="84">
        <v>18</v>
      </c>
      <c r="F249" s="84">
        <f>(計算基礎!$G$16*計算基礎!$H$4/E249)*B$250</f>
        <v>21073.8</v>
      </c>
      <c r="G249" s="219">
        <f t="shared" si="46"/>
        <v>77773.8</v>
      </c>
      <c r="H249" s="65">
        <f t="shared" si="47"/>
        <v>77800</v>
      </c>
    </row>
    <row r="250" spans="1:8" ht="15" customHeight="1">
      <c r="A250" s="109">
        <v>4000</v>
      </c>
      <c r="B250" s="46">
        <v>9</v>
      </c>
      <c r="C250" s="46">
        <f>計算基礎!$J$2*B250</f>
        <v>56700</v>
      </c>
      <c r="D250" s="55" t="s">
        <v>21</v>
      </c>
      <c r="E250" s="84">
        <v>14</v>
      </c>
      <c r="F250" s="84">
        <f>(計算基礎!$G$16*計算基礎!$H$4/E250)*B$250</f>
        <v>27094.885714285712</v>
      </c>
      <c r="G250" s="219">
        <f t="shared" si="46"/>
        <v>83794.885714285716</v>
      </c>
      <c r="H250" s="65">
        <f t="shared" si="47"/>
        <v>83800</v>
      </c>
    </row>
    <row r="251" spans="1:8" ht="15" customHeight="1">
      <c r="A251" s="109"/>
      <c r="B251" s="46"/>
      <c r="C251" s="46"/>
      <c r="D251" s="55" t="s">
        <v>22</v>
      </c>
      <c r="E251" s="84">
        <v>12</v>
      </c>
      <c r="F251" s="84">
        <f>(計算基礎!$G$16*計算基礎!$H$4/E251)*B$250</f>
        <v>31610.699999999997</v>
      </c>
      <c r="G251" s="219">
        <f t="shared" si="46"/>
        <v>88310.7</v>
      </c>
      <c r="H251" s="65">
        <f t="shared" si="47"/>
        <v>88400</v>
      </c>
    </row>
    <row r="252" spans="1:8" ht="15" customHeight="1">
      <c r="A252" s="109"/>
      <c r="B252" s="270" t="s">
        <v>88</v>
      </c>
      <c r="C252" s="46"/>
      <c r="D252" s="55" t="s">
        <v>23</v>
      </c>
      <c r="E252" s="84">
        <v>10</v>
      </c>
      <c r="F252" s="84">
        <f>(計算基礎!$G$16*計算基礎!$H$4/E252)*B$250</f>
        <v>37932.840000000004</v>
      </c>
      <c r="G252" s="219">
        <f t="shared" si="46"/>
        <v>94632.84</v>
      </c>
      <c r="H252" s="65">
        <f t="shared" si="47"/>
        <v>94700</v>
      </c>
    </row>
    <row r="253" spans="1:8" ht="15" customHeight="1" thickBot="1">
      <c r="A253" s="45"/>
      <c r="B253" s="272">
        <v>10</v>
      </c>
      <c r="C253" s="53"/>
      <c r="D253" s="55" t="s">
        <v>24</v>
      </c>
      <c r="E253" s="84">
        <v>8</v>
      </c>
      <c r="F253" s="84">
        <f>(計算基礎!$G$16*計算基礎!$H$4/E253)*B$250</f>
        <v>47416.049999999996</v>
      </c>
      <c r="G253" s="219">
        <f t="shared" si="46"/>
        <v>104116.04999999999</v>
      </c>
      <c r="H253" s="80">
        <f t="shared" si="47"/>
        <v>104200</v>
      </c>
    </row>
    <row r="255" spans="1:8" ht="14.25" thickBot="1"/>
    <row r="256" spans="1:8" ht="15" customHeight="1" thickBot="1">
      <c r="A256" s="33" t="s">
        <v>1</v>
      </c>
      <c r="B256" s="105" t="s">
        <v>35</v>
      </c>
      <c r="C256" s="32" t="str">
        <f>"融着費(@" &amp; 計算基礎!$J$2&amp;")"</f>
        <v>融着費(@6300)</v>
      </c>
      <c r="D256" s="33" t="s">
        <v>0</v>
      </c>
      <c r="E256" s="105" t="s">
        <v>3</v>
      </c>
      <c r="F256" s="31" t="s">
        <v>2</v>
      </c>
      <c r="G256" s="37" t="s">
        <v>36</v>
      </c>
      <c r="H256" s="70" t="s">
        <v>49</v>
      </c>
    </row>
    <row r="257" spans="1:8" ht="15" customHeight="1">
      <c r="A257" s="130"/>
      <c r="B257" s="44"/>
      <c r="C257" s="44"/>
      <c r="D257" s="64" t="s">
        <v>19</v>
      </c>
      <c r="E257" s="117">
        <v>26</v>
      </c>
      <c r="F257" s="117">
        <f>(計算基礎!$G$16*計算基礎!$H$4/E257)*B$259</f>
        <v>14589.553846153845</v>
      </c>
      <c r="G257" s="118">
        <f t="shared" ref="G257:G262" si="48">F257+$C$259</f>
        <v>71289.553846153838</v>
      </c>
      <c r="H257" s="119">
        <f>H$248+200</f>
        <v>71500</v>
      </c>
    </row>
    <row r="258" spans="1:8" ht="15" customHeight="1">
      <c r="A258" s="109"/>
      <c r="B258" s="46" t="s">
        <v>89</v>
      </c>
      <c r="C258" s="46"/>
      <c r="D258" s="55" t="s">
        <v>20</v>
      </c>
      <c r="E258" s="84">
        <v>18</v>
      </c>
      <c r="F258" s="84">
        <f>(計算基礎!$G$16*計算基礎!$H$4/E258)*B$259</f>
        <v>21073.8</v>
      </c>
      <c r="G258" s="74">
        <f t="shared" si="48"/>
        <v>77773.8</v>
      </c>
      <c r="H258" s="65">
        <f>H$249+200</f>
        <v>78000</v>
      </c>
    </row>
    <row r="259" spans="1:8" ht="15" customHeight="1">
      <c r="A259" s="109">
        <v>4100</v>
      </c>
      <c r="B259" s="46">
        <v>9</v>
      </c>
      <c r="C259" s="46">
        <f>計算基礎!$J$2*B259</f>
        <v>56700</v>
      </c>
      <c r="D259" s="55" t="s">
        <v>21</v>
      </c>
      <c r="E259" s="84">
        <v>14</v>
      </c>
      <c r="F259" s="84">
        <f>(計算基礎!$G$16*計算基礎!$H$4/E259)*B$259</f>
        <v>27094.885714285712</v>
      </c>
      <c r="G259" s="74">
        <f t="shared" si="48"/>
        <v>83794.885714285716</v>
      </c>
      <c r="H259" s="65">
        <f>H$250+200</f>
        <v>84000</v>
      </c>
    </row>
    <row r="260" spans="1:8" ht="15" customHeight="1">
      <c r="A260" s="109"/>
      <c r="B260" s="46"/>
      <c r="C260" s="46"/>
      <c r="D260" s="55" t="s">
        <v>22</v>
      </c>
      <c r="E260" s="84">
        <v>11</v>
      </c>
      <c r="F260" s="84">
        <f>(計算基礎!$G$16*計算基礎!$H$4/E260)*B$259</f>
        <v>34484.400000000001</v>
      </c>
      <c r="G260" s="74">
        <f t="shared" si="48"/>
        <v>91184.4</v>
      </c>
      <c r="H260" s="65">
        <f>ROUNDUP(G260,-2)</f>
        <v>91200</v>
      </c>
    </row>
    <row r="261" spans="1:8" ht="15" customHeight="1">
      <c r="A261" s="109"/>
      <c r="B261" s="270" t="s">
        <v>88</v>
      </c>
      <c r="C261" s="46"/>
      <c r="D261" s="55" t="s">
        <v>23</v>
      </c>
      <c r="E261" s="84">
        <v>10</v>
      </c>
      <c r="F261" s="84">
        <f>(計算基礎!$G$16*計算基礎!$H$4/E261)*B$259</f>
        <v>37932.840000000004</v>
      </c>
      <c r="G261" s="74">
        <f t="shared" si="48"/>
        <v>94632.84</v>
      </c>
      <c r="H261" s="65">
        <f>H$252+200</f>
        <v>94900</v>
      </c>
    </row>
    <row r="262" spans="1:8" ht="15" customHeight="1" thickBot="1">
      <c r="A262" s="110"/>
      <c r="B262" s="271">
        <v>10</v>
      </c>
      <c r="C262" s="48"/>
      <c r="D262" s="56" t="s">
        <v>54</v>
      </c>
      <c r="E262" s="106">
        <v>8</v>
      </c>
      <c r="F262" s="106">
        <f>(計算基礎!$G$16*計算基礎!$H$4/E262)*B$259</f>
        <v>47416.049999999996</v>
      </c>
      <c r="G262" s="74">
        <f t="shared" si="48"/>
        <v>104116.04999999999</v>
      </c>
      <c r="H262" s="65">
        <f>H$253+200</f>
        <v>104400</v>
      </c>
    </row>
    <row r="263" spans="1:8" ht="15" customHeight="1" thickTop="1">
      <c r="A263" s="109"/>
      <c r="B263" s="46"/>
      <c r="C263" s="46"/>
      <c r="D263" s="53" t="s">
        <v>19</v>
      </c>
      <c r="E263" s="103">
        <v>26</v>
      </c>
      <c r="F263" s="103">
        <f>(計算基礎!$G$16*計算基礎!$H$4/E263)*B$265</f>
        <v>14589.553846153845</v>
      </c>
      <c r="G263" s="200">
        <f t="shared" ref="G263:G268" si="49">F263+$C$265</f>
        <v>71289.553846153838</v>
      </c>
      <c r="H263" s="119">
        <f>H$248+400</f>
        <v>71700</v>
      </c>
    </row>
    <row r="264" spans="1:8" ht="15" customHeight="1">
      <c r="A264" s="109"/>
      <c r="B264" s="46" t="s">
        <v>89</v>
      </c>
      <c r="C264" s="46"/>
      <c r="D264" s="55" t="s">
        <v>20</v>
      </c>
      <c r="E264" s="84">
        <v>18</v>
      </c>
      <c r="F264" s="84">
        <f>(計算基礎!$G$16*計算基礎!$H$4/E264)*B$265</f>
        <v>21073.8</v>
      </c>
      <c r="G264" s="216">
        <f t="shared" si="49"/>
        <v>77773.8</v>
      </c>
      <c r="H264" s="65">
        <f>H$249+400</f>
        <v>78200</v>
      </c>
    </row>
    <row r="265" spans="1:8" ht="15" customHeight="1">
      <c r="A265" s="109">
        <v>4200</v>
      </c>
      <c r="B265" s="46">
        <v>9</v>
      </c>
      <c r="C265" s="46">
        <f>計算基礎!$J$2*B265</f>
        <v>56700</v>
      </c>
      <c r="D265" s="55" t="s">
        <v>21</v>
      </c>
      <c r="E265" s="84">
        <v>14</v>
      </c>
      <c r="F265" s="84">
        <f>(計算基礎!$G$16*計算基礎!$H$4/E265)*B$265</f>
        <v>27094.885714285712</v>
      </c>
      <c r="G265" s="216">
        <f t="shared" si="49"/>
        <v>83794.885714285716</v>
      </c>
      <c r="H265" s="65">
        <f>H$250+400</f>
        <v>84200</v>
      </c>
    </row>
    <row r="266" spans="1:8" ht="15" customHeight="1">
      <c r="A266" s="109"/>
      <c r="B266" s="46"/>
      <c r="C266" s="46"/>
      <c r="D266" s="55" t="s">
        <v>22</v>
      </c>
      <c r="E266" s="84">
        <v>11</v>
      </c>
      <c r="F266" s="84">
        <f>(計算基礎!$G$16*計算基礎!$H$4/E266)*B$265</f>
        <v>34484.400000000001</v>
      </c>
      <c r="G266" s="216">
        <f t="shared" si="49"/>
        <v>91184.4</v>
      </c>
      <c r="H266" s="65">
        <f>H$260+200</f>
        <v>91400</v>
      </c>
    </row>
    <row r="267" spans="1:8" ht="15" customHeight="1">
      <c r="A267" s="109"/>
      <c r="B267" s="270" t="s">
        <v>88</v>
      </c>
      <c r="C267" s="46"/>
      <c r="D267" s="55" t="s">
        <v>23</v>
      </c>
      <c r="E267" s="84">
        <v>10</v>
      </c>
      <c r="F267" s="84">
        <f>(計算基礎!$G$16*計算基礎!$H$4/E267)*B$265</f>
        <v>37932.840000000004</v>
      </c>
      <c r="G267" s="216">
        <f t="shared" si="49"/>
        <v>94632.84</v>
      </c>
      <c r="H267" s="65">
        <f>H$252+400</f>
        <v>95100</v>
      </c>
    </row>
    <row r="268" spans="1:8" ht="15" customHeight="1" thickBot="1">
      <c r="A268" s="110"/>
      <c r="B268" s="271">
        <v>11</v>
      </c>
      <c r="C268" s="48"/>
      <c r="D268" s="56" t="s">
        <v>24</v>
      </c>
      <c r="E268" s="106">
        <v>8</v>
      </c>
      <c r="F268" s="106">
        <f>(計算基礎!$G$16*計算基礎!$H$4/E268)*B$265</f>
        <v>47416.049999999996</v>
      </c>
      <c r="G268" s="218">
        <f t="shared" si="49"/>
        <v>104116.04999999999</v>
      </c>
      <c r="H268" s="65">
        <f>H$253+400</f>
        <v>104600</v>
      </c>
    </row>
    <row r="269" spans="1:8" ht="15" customHeight="1" thickTop="1">
      <c r="A269" s="109"/>
      <c r="B269" s="46"/>
      <c r="C269" s="46"/>
      <c r="D269" s="46" t="s">
        <v>19</v>
      </c>
      <c r="E269" s="127">
        <v>26</v>
      </c>
      <c r="F269" s="127">
        <f>(計算基礎!$G$16*計算基礎!$H$4/E269)*B$271</f>
        <v>14589.553846153845</v>
      </c>
      <c r="G269" s="122">
        <f t="shared" ref="G269:G274" si="50">F269+$C$271</f>
        <v>71289.553846153838</v>
      </c>
      <c r="H269" s="119">
        <f>H$248+600</f>
        <v>71900</v>
      </c>
    </row>
    <row r="270" spans="1:8" ht="15" customHeight="1">
      <c r="A270" s="109"/>
      <c r="B270" s="46" t="s">
        <v>89</v>
      </c>
      <c r="C270" s="46"/>
      <c r="D270" s="55" t="s">
        <v>20</v>
      </c>
      <c r="E270" s="84">
        <v>18</v>
      </c>
      <c r="F270" s="84">
        <f>(計算基礎!$G$16*計算基礎!$H$4/E270)*B$271</f>
        <v>21073.8</v>
      </c>
      <c r="G270" s="219">
        <f t="shared" si="50"/>
        <v>77773.8</v>
      </c>
      <c r="H270" s="65">
        <f>H$249+600</f>
        <v>78400</v>
      </c>
    </row>
    <row r="271" spans="1:8" ht="15" customHeight="1">
      <c r="A271" s="109">
        <v>4300</v>
      </c>
      <c r="B271" s="46">
        <v>9</v>
      </c>
      <c r="C271" s="46">
        <f>計算基礎!$J$2*B271</f>
        <v>56700</v>
      </c>
      <c r="D271" s="55" t="s">
        <v>21</v>
      </c>
      <c r="E271" s="84">
        <v>14</v>
      </c>
      <c r="F271" s="84">
        <f>(計算基礎!$G$16*計算基礎!$H$4/E271)*B$271</f>
        <v>27094.885714285712</v>
      </c>
      <c r="G271" s="219">
        <f t="shared" si="50"/>
        <v>83794.885714285716</v>
      </c>
      <c r="H271" s="65">
        <f>H$250+600</f>
        <v>84400</v>
      </c>
    </row>
    <row r="272" spans="1:8" ht="15" customHeight="1">
      <c r="A272" s="109"/>
      <c r="B272" s="46"/>
      <c r="C272" s="46"/>
      <c r="D272" s="55" t="s">
        <v>22</v>
      </c>
      <c r="E272" s="84">
        <v>11</v>
      </c>
      <c r="F272" s="84">
        <f>(計算基礎!$G$16*計算基礎!$H$4/E272)*B$271</f>
        <v>34484.400000000001</v>
      </c>
      <c r="G272" s="219">
        <f t="shared" si="50"/>
        <v>91184.4</v>
      </c>
      <c r="H272" s="65">
        <f>H$260+400</f>
        <v>91600</v>
      </c>
    </row>
    <row r="273" spans="1:8" ht="15" customHeight="1">
      <c r="A273" s="109"/>
      <c r="B273" s="270" t="s">
        <v>88</v>
      </c>
      <c r="C273" s="46"/>
      <c r="D273" s="55" t="s">
        <v>23</v>
      </c>
      <c r="E273" s="84">
        <v>10</v>
      </c>
      <c r="F273" s="84">
        <f>(計算基礎!$G$16*計算基礎!$H$4/E273)*B$271</f>
        <v>37932.840000000004</v>
      </c>
      <c r="G273" s="219">
        <f t="shared" si="50"/>
        <v>94632.84</v>
      </c>
      <c r="H273" s="65">
        <f>H$252+600</f>
        <v>95300</v>
      </c>
    </row>
    <row r="274" spans="1:8" ht="15" customHeight="1" thickBot="1">
      <c r="A274" s="109"/>
      <c r="B274" s="273">
        <v>11</v>
      </c>
      <c r="C274" s="46"/>
      <c r="D274" s="57" t="s">
        <v>24</v>
      </c>
      <c r="E274" s="85">
        <v>8</v>
      </c>
      <c r="F274" s="85">
        <f>(計算基礎!$G$16*計算基礎!$H$4/E274)*B$271</f>
        <v>47416.049999999996</v>
      </c>
      <c r="G274" s="122">
        <f t="shared" si="50"/>
        <v>104116.04999999999</v>
      </c>
      <c r="H274" s="65">
        <f>H$253+600</f>
        <v>104800</v>
      </c>
    </row>
    <row r="275" spans="1:8" ht="15" customHeight="1" thickTop="1">
      <c r="A275" s="202"/>
      <c r="B275" s="46"/>
      <c r="C275" s="201"/>
      <c r="D275" s="177" t="s">
        <v>19</v>
      </c>
      <c r="E275" s="208">
        <v>26</v>
      </c>
      <c r="F275" s="208">
        <f>(計算基礎!$G$16*計算基礎!$H$4/E275)*B$277</f>
        <v>16210.615384615385</v>
      </c>
      <c r="G275" s="205">
        <f t="shared" ref="G275:G280" si="51">F275+$C$277</f>
        <v>79210.61538461539</v>
      </c>
      <c r="H275" s="206">
        <f t="shared" ref="H275:H280" si="52">ROUNDUP(G275,-2)</f>
        <v>79300</v>
      </c>
    </row>
    <row r="276" spans="1:8" ht="15" customHeight="1">
      <c r="A276" s="109"/>
      <c r="B276" s="46" t="s">
        <v>89</v>
      </c>
      <c r="C276" s="46"/>
      <c r="D276" s="55" t="s">
        <v>20</v>
      </c>
      <c r="E276" s="84">
        <v>19</v>
      </c>
      <c r="F276" s="84">
        <f>(計算基礎!$G$16*計算基礎!$H$4/E276)*B$277</f>
        <v>22182.94736842105</v>
      </c>
      <c r="G276" s="74">
        <f t="shared" si="51"/>
        <v>85182.947368421053</v>
      </c>
      <c r="H276" s="65">
        <f t="shared" si="52"/>
        <v>85200</v>
      </c>
    </row>
    <row r="277" spans="1:8" ht="15" customHeight="1">
      <c r="A277" s="109">
        <v>4400</v>
      </c>
      <c r="B277" s="46">
        <v>10</v>
      </c>
      <c r="C277" s="46">
        <f>計算基礎!$J$2*B277</f>
        <v>63000</v>
      </c>
      <c r="D277" s="55" t="s">
        <v>21</v>
      </c>
      <c r="E277" s="84">
        <v>14</v>
      </c>
      <c r="F277" s="84">
        <f>(計算基礎!$G$16*計算基礎!$H$4/E277)*B$277</f>
        <v>30105.428571428569</v>
      </c>
      <c r="G277" s="74">
        <f t="shared" si="51"/>
        <v>93105.428571428565</v>
      </c>
      <c r="H277" s="65">
        <f t="shared" si="52"/>
        <v>93200</v>
      </c>
    </row>
    <row r="278" spans="1:8" ht="15" customHeight="1">
      <c r="A278" s="109"/>
      <c r="B278" s="46"/>
      <c r="C278" s="46"/>
      <c r="D278" s="55" t="s">
        <v>22</v>
      </c>
      <c r="E278" s="84">
        <v>12</v>
      </c>
      <c r="F278" s="84">
        <f>(計算基礎!$G$16*計算基礎!$H$4/E278)*B$277</f>
        <v>35123</v>
      </c>
      <c r="G278" s="74">
        <f t="shared" si="51"/>
        <v>98123</v>
      </c>
      <c r="H278" s="65">
        <f t="shared" si="52"/>
        <v>98200</v>
      </c>
    </row>
    <row r="279" spans="1:8" ht="15" customHeight="1">
      <c r="A279" s="109"/>
      <c r="B279" s="270" t="s">
        <v>88</v>
      </c>
      <c r="C279" s="46"/>
      <c r="D279" s="55" t="s">
        <v>23</v>
      </c>
      <c r="E279" s="84">
        <v>10</v>
      </c>
      <c r="F279" s="84">
        <f>(計算基礎!$G$16*計算基礎!$H$4/E279)*B$277</f>
        <v>42147.600000000006</v>
      </c>
      <c r="G279" s="74">
        <f t="shared" si="51"/>
        <v>105147.6</v>
      </c>
      <c r="H279" s="65">
        <f t="shared" si="52"/>
        <v>105200</v>
      </c>
    </row>
    <row r="280" spans="1:8" ht="15" customHeight="1" thickBot="1">
      <c r="A280" s="109"/>
      <c r="B280" s="271">
        <v>11</v>
      </c>
      <c r="C280" s="46"/>
      <c r="D280" s="57" t="s">
        <v>24</v>
      </c>
      <c r="E280" s="85">
        <v>9</v>
      </c>
      <c r="F280" s="85">
        <f>(計算基礎!$G$16*計算基礎!$H$4/E280)*B$277</f>
        <v>46830.666666666664</v>
      </c>
      <c r="G280" s="74">
        <f t="shared" si="51"/>
        <v>109830.66666666666</v>
      </c>
      <c r="H280" s="67">
        <f t="shared" si="52"/>
        <v>109900</v>
      </c>
    </row>
    <row r="281" spans="1:8" ht="15" customHeight="1" thickTop="1">
      <c r="A281" s="59"/>
      <c r="B281" s="50"/>
      <c r="C281" s="50"/>
      <c r="D281" s="58" t="s">
        <v>19</v>
      </c>
      <c r="E281" s="86">
        <v>26</v>
      </c>
      <c r="F281" s="86">
        <f>(計算基礎!$G$16*計算基礎!$H$4/E281)*B$283</f>
        <v>16210.615384615385</v>
      </c>
      <c r="G281" s="59">
        <f t="shared" ref="G281:G286" si="53">F281+$C$283</f>
        <v>79210.61538461539</v>
      </c>
      <c r="H281" s="119">
        <f>H$275+200</f>
        <v>79500</v>
      </c>
    </row>
    <row r="282" spans="1:8" ht="15" customHeight="1">
      <c r="A282" s="109"/>
      <c r="B282" s="46" t="s">
        <v>89</v>
      </c>
      <c r="C282" s="46"/>
      <c r="D282" s="55" t="s">
        <v>20</v>
      </c>
      <c r="E282" s="84">
        <v>19</v>
      </c>
      <c r="F282" s="82">
        <f>(計算基礎!$G$16*計算基礎!$H$4/E282)*B$283</f>
        <v>22182.94736842105</v>
      </c>
      <c r="G282" s="52">
        <f t="shared" si="53"/>
        <v>85182.947368421053</v>
      </c>
      <c r="H282" s="65">
        <f>H$276+200</f>
        <v>85400</v>
      </c>
    </row>
    <row r="283" spans="1:8" ht="15" customHeight="1">
      <c r="A283" s="109">
        <v>4500</v>
      </c>
      <c r="B283" s="46">
        <v>10</v>
      </c>
      <c r="C283" s="46">
        <f>計算基礎!$J$2*B283</f>
        <v>63000</v>
      </c>
      <c r="D283" s="55" t="s">
        <v>21</v>
      </c>
      <c r="E283" s="82">
        <v>14</v>
      </c>
      <c r="F283" s="82">
        <f>(計算基礎!$G$16*計算基礎!$H$4/E283)*B$283</f>
        <v>30105.428571428569</v>
      </c>
      <c r="G283" s="52">
        <f t="shared" si="53"/>
        <v>93105.428571428565</v>
      </c>
      <c r="H283" s="65">
        <f>H$277+200</f>
        <v>93400</v>
      </c>
    </row>
    <row r="284" spans="1:8" ht="15" customHeight="1">
      <c r="A284" s="109"/>
      <c r="B284" s="46"/>
      <c r="C284" s="46"/>
      <c r="D284" s="55" t="s">
        <v>22</v>
      </c>
      <c r="E284" s="82">
        <v>12</v>
      </c>
      <c r="F284" s="82">
        <f>(計算基礎!$G$16*計算基礎!$H$4/E284)*B$283</f>
        <v>35123</v>
      </c>
      <c r="G284" s="52">
        <f t="shared" si="53"/>
        <v>98123</v>
      </c>
      <c r="H284" s="65">
        <f>H$278+200</f>
        <v>98400</v>
      </c>
    </row>
    <row r="285" spans="1:8" ht="15" customHeight="1">
      <c r="A285" s="109"/>
      <c r="B285" s="270" t="s">
        <v>88</v>
      </c>
      <c r="C285" s="46"/>
      <c r="D285" s="55" t="s">
        <v>23</v>
      </c>
      <c r="E285" s="82">
        <v>10</v>
      </c>
      <c r="F285" s="82">
        <f>(計算基礎!$G$16*計算基礎!$H$4/E285)*B$283</f>
        <v>42147.600000000006</v>
      </c>
      <c r="G285" s="52">
        <f t="shared" si="53"/>
        <v>105147.6</v>
      </c>
      <c r="H285" s="65">
        <f>H$279+200</f>
        <v>105400</v>
      </c>
    </row>
    <row r="286" spans="1:8" ht="15" customHeight="1" thickBot="1">
      <c r="A286" s="110"/>
      <c r="B286" s="271">
        <v>12</v>
      </c>
      <c r="C286" s="48"/>
      <c r="D286" s="56" t="s">
        <v>24</v>
      </c>
      <c r="E286" s="87">
        <v>9</v>
      </c>
      <c r="F286" s="56">
        <f>(計算基礎!$G$16*計算基礎!$H$4/E286)*B$283</f>
        <v>46830.666666666664</v>
      </c>
      <c r="G286" s="52">
        <f t="shared" si="53"/>
        <v>109830.66666666666</v>
      </c>
      <c r="H286" s="65">
        <f>H$280+200</f>
        <v>110100</v>
      </c>
    </row>
    <row r="287" spans="1:8" ht="15" customHeight="1" thickTop="1">
      <c r="A287" s="109"/>
      <c r="B287" s="46"/>
      <c r="C287" s="46"/>
      <c r="D287" s="55" t="s">
        <v>19</v>
      </c>
      <c r="E287" s="82">
        <v>26</v>
      </c>
      <c r="F287" s="81">
        <f>(計算基礎!$G$16*計算基礎!$H$4/E287)*B$289</f>
        <v>16210.615384615385</v>
      </c>
      <c r="G287" s="212">
        <f t="shared" ref="G287:G292" si="54">F287+$C$289</f>
        <v>79210.61538461539</v>
      </c>
      <c r="H287" s="119">
        <f>H$275+400</f>
        <v>79700</v>
      </c>
    </row>
    <row r="288" spans="1:8" ht="15" customHeight="1">
      <c r="A288" s="109"/>
      <c r="B288" s="46" t="s">
        <v>89</v>
      </c>
      <c r="C288" s="46"/>
      <c r="D288" s="55" t="s">
        <v>20</v>
      </c>
      <c r="E288" s="82">
        <v>19</v>
      </c>
      <c r="F288" s="82">
        <f>(計算基礎!$G$16*計算基礎!$H$4/E288)*B$289</f>
        <v>22182.94736842105</v>
      </c>
      <c r="G288" s="213">
        <f t="shared" si="54"/>
        <v>85182.947368421053</v>
      </c>
      <c r="H288" s="65">
        <f>H$276+400</f>
        <v>85600</v>
      </c>
    </row>
    <row r="289" spans="1:8" ht="15" customHeight="1">
      <c r="A289" s="109">
        <v>4600</v>
      </c>
      <c r="B289" s="46">
        <v>10</v>
      </c>
      <c r="C289" s="46">
        <f>計算基礎!$J$2*B289</f>
        <v>63000</v>
      </c>
      <c r="D289" s="55" t="s">
        <v>21</v>
      </c>
      <c r="E289" s="82">
        <v>14</v>
      </c>
      <c r="F289" s="82">
        <f>(計算基礎!$G$16*計算基礎!$H$4/E289)*B$289</f>
        <v>30105.428571428569</v>
      </c>
      <c r="G289" s="213">
        <f t="shared" si="54"/>
        <v>93105.428571428565</v>
      </c>
      <c r="H289" s="65">
        <f>H$277+400</f>
        <v>93600</v>
      </c>
    </row>
    <row r="290" spans="1:8" ht="15" customHeight="1">
      <c r="A290" s="109"/>
      <c r="B290" s="46"/>
      <c r="C290" s="46"/>
      <c r="D290" s="55" t="s">
        <v>22</v>
      </c>
      <c r="E290" s="82">
        <v>12</v>
      </c>
      <c r="F290" s="82">
        <f>(計算基礎!$G$16*計算基礎!$H$4/E290)*B$289</f>
        <v>35123</v>
      </c>
      <c r="G290" s="213">
        <f t="shared" si="54"/>
        <v>98123</v>
      </c>
      <c r="H290" s="65">
        <f>H$278+400</f>
        <v>98600</v>
      </c>
    </row>
    <row r="291" spans="1:8" ht="15" customHeight="1">
      <c r="A291" s="109"/>
      <c r="B291" s="270" t="s">
        <v>88</v>
      </c>
      <c r="C291" s="46"/>
      <c r="D291" s="55" t="s">
        <v>23</v>
      </c>
      <c r="E291" s="82">
        <v>10</v>
      </c>
      <c r="F291" s="82">
        <f>(計算基礎!$G$16*計算基礎!$H$4/E291)*B$289</f>
        <v>42147.600000000006</v>
      </c>
      <c r="G291" s="213">
        <f t="shared" si="54"/>
        <v>105147.6</v>
      </c>
      <c r="H291" s="65">
        <f>H$279+400</f>
        <v>105600</v>
      </c>
    </row>
    <row r="292" spans="1:8" ht="15" customHeight="1" thickBot="1">
      <c r="A292" s="110"/>
      <c r="B292" s="271">
        <v>12</v>
      </c>
      <c r="C292" s="48"/>
      <c r="D292" s="56" t="s">
        <v>24</v>
      </c>
      <c r="E292" s="87">
        <v>9</v>
      </c>
      <c r="F292" s="87">
        <f>(計算基礎!$G$16*計算基礎!$H$4/E292)*B$289</f>
        <v>46830.666666666664</v>
      </c>
      <c r="G292" s="215">
        <f t="shared" si="54"/>
        <v>109830.66666666666</v>
      </c>
      <c r="H292" s="65">
        <f>H$280+400</f>
        <v>110300</v>
      </c>
    </row>
    <row r="293" spans="1:8" ht="15" customHeight="1" thickTop="1">
      <c r="A293" s="109"/>
      <c r="B293" s="46"/>
      <c r="C293" s="46"/>
      <c r="D293" s="55" t="s">
        <v>19</v>
      </c>
      <c r="E293" s="209">
        <v>26</v>
      </c>
      <c r="F293" s="103">
        <f>(計算基礎!$G$16*計算基礎!$H$4/E293)*B$295</f>
        <v>16210.615384615385</v>
      </c>
      <c r="G293" s="122">
        <f t="shared" ref="G293:G298" si="55">F293+$C$295</f>
        <v>79210.61538461539</v>
      </c>
      <c r="H293" s="119">
        <f>H$275+600</f>
        <v>79900</v>
      </c>
    </row>
    <row r="294" spans="1:8" ht="15" customHeight="1">
      <c r="A294" s="109"/>
      <c r="B294" s="46" t="s">
        <v>89</v>
      </c>
      <c r="C294" s="46"/>
      <c r="D294" s="55" t="s">
        <v>20</v>
      </c>
      <c r="E294" s="84">
        <v>19</v>
      </c>
      <c r="F294" s="84">
        <f>(計算基礎!$G$16*計算基礎!$H$4/E294)*B$295</f>
        <v>22182.94736842105</v>
      </c>
      <c r="G294" s="74">
        <f t="shared" si="55"/>
        <v>85182.947368421053</v>
      </c>
      <c r="H294" s="65">
        <f>H$276+600</f>
        <v>85800</v>
      </c>
    </row>
    <row r="295" spans="1:8" ht="15" customHeight="1">
      <c r="A295" s="109">
        <v>4700</v>
      </c>
      <c r="B295" s="46">
        <v>10</v>
      </c>
      <c r="C295" s="46">
        <f>計算基礎!$J$2*B295</f>
        <v>63000</v>
      </c>
      <c r="D295" s="55" t="s">
        <v>21</v>
      </c>
      <c r="E295" s="84">
        <v>14</v>
      </c>
      <c r="F295" s="84">
        <f>(計算基礎!$G$16*計算基礎!$H$4/E295)*B$295</f>
        <v>30105.428571428569</v>
      </c>
      <c r="G295" s="74">
        <f t="shared" si="55"/>
        <v>93105.428571428565</v>
      </c>
      <c r="H295" s="65">
        <f>H$277+600</f>
        <v>93800</v>
      </c>
    </row>
    <row r="296" spans="1:8" ht="15" customHeight="1">
      <c r="A296" s="109"/>
      <c r="B296" s="46"/>
      <c r="C296" s="46"/>
      <c r="D296" s="55" t="s">
        <v>22</v>
      </c>
      <c r="E296" s="84">
        <v>12</v>
      </c>
      <c r="F296" s="84">
        <f>(計算基礎!$G$16*計算基礎!$H$4/E296)*B$295</f>
        <v>35123</v>
      </c>
      <c r="G296" s="74">
        <f t="shared" si="55"/>
        <v>98123</v>
      </c>
      <c r="H296" s="65">
        <f>H$278+600</f>
        <v>98800</v>
      </c>
    </row>
    <row r="297" spans="1:8" ht="15" customHeight="1">
      <c r="A297" s="109"/>
      <c r="B297" s="270" t="s">
        <v>88</v>
      </c>
      <c r="C297" s="46"/>
      <c r="D297" s="55" t="s">
        <v>23</v>
      </c>
      <c r="E297" s="84">
        <v>10</v>
      </c>
      <c r="F297" s="84">
        <f>(計算基礎!$G$16*計算基礎!$H$4/E297)*B$295</f>
        <v>42147.600000000006</v>
      </c>
      <c r="G297" s="74">
        <f t="shared" si="55"/>
        <v>105147.6</v>
      </c>
      <c r="H297" s="65">
        <f>H$279+600</f>
        <v>105800</v>
      </c>
    </row>
    <row r="298" spans="1:8" ht="15" customHeight="1" thickBot="1">
      <c r="A298" s="109"/>
      <c r="B298" s="271">
        <v>12</v>
      </c>
      <c r="C298" s="46"/>
      <c r="D298" s="57" t="s">
        <v>24</v>
      </c>
      <c r="E298" s="85">
        <v>9</v>
      </c>
      <c r="F298" s="207">
        <f>(計算基礎!$G$16*計算基礎!$H$4/E298)*B$295</f>
        <v>46830.666666666664</v>
      </c>
      <c r="G298" s="74">
        <f t="shared" si="55"/>
        <v>109830.66666666666</v>
      </c>
      <c r="H298" s="65">
        <f>H$280+600</f>
        <v>110500</v>
      </c>
    </row>
    <row r="299" spans="1:8" ht="15" customHeight="1" thickTop="1">
      <c r="A299" s="59"/>
      <c r="B299" s="50"/>
      <c r="C299" s="50"/>
      <c r="D299" s="58" t="s">
        <v>19</v>
      </c>
      <c r="E299" s="83">
        <v>26</v>
      </c>
      <c r="F299" s="83">
        <f>(計算基礎!$G$16*計算基礎!$H$4/E299)*B$301</f>
        <v>16210.615384615385</v>
      </c>
      <c r="G299" s="78">
        <f t="shared" ref="G299:G304" si="56">F299+$C$301</f>
        <v>79210.61538461539</v>
      </c>
      <c r="H299" s="119">
        <f>H$275+800</f>
        <v>80100</v>
      </c>
    </row>
    <row r="300" spans="1:8" ht="15" customHeight="1">
      <c r="A300" s="109"/>
      <c r="B300" s="46" t="s">
        <v>89</v>
      </c>
      <c r="C300" s="46"/>
      <c r="D300" s="55" t="s">
        <v>20</v>
      </c>
      <c r="E300" s="84">
        <v>19</v>
      </c>
      <c r="F300" s="84">
        <f>(計算基礎!$G$16*計算基礎!$H$4/E300)*B$301</f>
        <v>22182.94736842105</v>
      </c>
      <c r="G300" s="74">
        <f t="shared" si="56"/>
        <v>85182.947368421053</v>
      </c>
      <c r="H300" s="65">
        <f>H$276+800</f>
        <v>86000</v>
      </c>
    </row>
    <row r="301" spans="1:8" ht="15" customHeight="1">
      <c r="A301" s="109">
        <v>4800</v>
      </c>
      <c r="B301" s="46">
        <v>10</v>
      </c>
      <c r="C301" s="46">
        <f>計算基礎!$J$2*B301</f>
        <v>63000</v>
      </c>
      <c r="D301" s="55" t="s">
        <v>21</v>
      </c>
      <c r="E301" s="84">
        <v>14</v>
      </c>
      <c r="F301" s="84">
        <f>(計算基礎!$G$16*計算基礎!$H$4/E301)*B$301</f>
        <v>30105.428571428569</v>
      </c>
      <c r="G301" s="74">
        <f t="shared" si="56"/>
        <v>93105.428571428565</v>
      </c>
      <c r="H301" s="65">
        <f>H$277+800</f>
        <v>94000</v>
      </c>
    </row>
    <row r="302" spans="1:8" ht="15" customHeight="1">
      <c r="A302" s="109"/>
      <c r="B302" s="46"/>
      <c r="C302" s="46"/>
      <c r="D302" s="55" t="s">
        <v>22</v>
      </c>
      <c r="E302" s="84">
        <v>12</v>
      </c>
      <c r="F302" s="84">
        <f>(計算基礎!$G$16*計算基礎!$H$4/E302)*B$301</f>
        <v>35123</v>
      </c>
      <c r="G302" s="74">
        <f t="shared" si="56"/>
        <v>98123</v>
      </c>
      <c r="H302" s="65">
        <f>H$278+800</f>
        <v>99000</v>
      </c>
    </row>
    <row r="303" spans="1:8" ht="15" customHeight="1">
      <c r="A303" s="109"/>
      <c r="B303" s="270" t="s">
        <v>88</v>
      </c>
      <c r="C303" s="46"/>
      <c r="D303" s="55" t="s">
        <v>23</v>
      </c>
      <c r="E303" s="84">
        <v>10</v>
      </c>
      <c r="F303" s="84">
        <f>(計算基礎!$G$16*計算基礎!$H$4/E303)*B$301</f>
        <v>42147.600000000006</v>
      </c>
      <c r="G303" s="74">
        <f t="shared" si="56"/>
        <v>105147.6</v>
      </c>
      <c r="H303" s="65">
        <f>H$279+800</f>
        <v>106000</v>
      </c>
    </row>
    <row r="304" spans="1:8" ht="15" customHeight="1" thickBot="1">
      <c r="A304" s="243"/>
      <c r="B304" s="273">
        <v>12</v>
      </c>
      <c r="C304" s="242"/>
      <c r="D304" s="121" t="s">
        <v>24</v>
      </c>
      <c r="E304" s="124">
        <v>9</v>
      </c>
      <c r="F304" s="124">
        <f>(計算基礎!$G$16*計算基礎!$H$4/E304)*B$301</f>
        <v>46830.666666666664</v>
      </c>
      <c r="G304" s="223">
        <f t="shared" si="56"/>
        <v>109830.66666666666</v>
      </c>
      <c r="H304" s="79">
        <f>H$280+800</f>
        <v>110700</v>
      </c>
    </row>
    <row r="305" ht="14.25" thickTop="1"/>
  </sheetData>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oddHeader>&amp;L新融着機 &amp;22GF300&amp;11 -3T&amp;9（材料費＝各素材価格 / 取り枚数 X 使用枚数(=融着個) X 不良発生率）&amp;R&amp;"ＭＳ Ｐゴシック,太字"&amp;12 2019-2-1
&amp;KFF00001500SQ-3T</oddHead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357"/>
  <sheetViews>
    <sheetView showGridLines="0" showRowColHeaders="0" showRuler="0" view="pageLayout" zoomScaleNormal="100" workbookViewId="0"/>
  </sheetViews>
  <sheetFormatPr defaultRowHeight="13.5"/>
  <cols>
    <col min="1" max="1" width="10.875" bestFit="1" customWidth="1"/>
    <col min="2" max="2" width="7.5" bestFit="1" customWidth="1"/>
    <col min="3" max="3" width="11.125" bestFit="1" customWidth="1"/>
    <col min="4" max="4" width="7.125" customWidth="1"/>
    <col min="5" max="5" width="9.625" hidden="1" customWidth="1"/>
    <col min="6" max="6" width="8.5" bestFit="1" customWidth="1"/>
    <col min="7" max="7" width="11.5" bestFit="1" customWidth="1"/>
    <col min="8" max="8" width="7.125" bestFit="1" customWidth="1"/>
    <col min="9" max="9" width="8.25" customWidth="1"/>
    <col min="10" max="10" width="13.875" hidden="1" customWidth="1"/>
    <col min="11" max="11" width="14" customWidth="1"/>
  </cols>
  <sheetData>
    <row r="1" spans="1:11" ht="15" customHeight="1" thickBot="1">
      <c r="A1" s="145" t="s">
        <v>1</v>
      </c>
      <c r="B1" s="148" t="s">
        <v>61</v>
      </c>
      <c r="C1" s="147" t="str">
        <f>"融着費(@" &amp; 計算基礎!$J$2&amp;")"</f>
        <v>融着費(@6300)</v>
      </c>
      <c r="D1" s="148" t="s">
        <v>60</v>
      </c>
      <c r="E1" s="148"/>
      <c r="F1" s="148" t="s">
        <v>59</v>
      </c>
      <c r="G1" s="148" t="s">
        <v>0</v>
      </c>
      <c r="H1" s="147" t="s">
        <v>3</v>
      </c>
      <c r="I1" s="149" t="s">
        <v>2</v>
      </c>
      <c r="J1" s="150"/>
      <c r="K1" s="150" t="s">
        <v>49</v>
      </c>
    </row>
    <row r="2" spans="1:11" ht="15" customHeight="1" thickTop="1">
      <c r="A2" s="341">
        <v>1550</v>
      </c>
      <c r="B2" s="333">
        <v>4</v>
      </c>
      <c r="C2" s="333">
        <f>計算基礎!$J$2*B2</f>
        <v>25200</v>
      </c>
      <c r="D2" s="333">
        <f>A2*2</f>
        <v>3100</v>
      </c>
      <c r="E2" s="333">
        <f>A2+25</f>
        <v>1575</v>
      </c>
      <c r="F2" s="333">
        <f>ROUNDUP(((24*E2^2)+(2670*E2))*0.0001/B2,-2)</f>
        <v>1600</v>
      </c>
      <c r="G2" s="45" t="s">
        <v>58</v>
      </c>
      <c r="H2" s="175">
        <v>12</v>
      </c>
      <c r="I2" s="69">
        <f>計算基礎!$H$4*(計算基礎!$G$22/H2)*B$2</f>
        <v>16287.733333333334</v>
      </c>
      <c r="J2" s="42">
        <f t="shared" ref="J2:J8" si="0">C$2+D$2+F$2+I2</f>
        <v>46187.733333333337</v>
      </c>
      <c r="K2" s="42">
        <f>ROUNDUP(J2,-2)</f>
        <v>46200</v>
      </c>
    </row>
    <row r="3" spans="1:11" ht="15" customHeight="1">
      <c r="A3" s="330"/>
      <c r="B3" s="333"/>
      <c r="C3" s="333"/>
      <c r="D3" s="333"/>
      <c r="E3" s="333"/>
      <c r="F3" s="333"/>
      <c r="G3" s="47" t="s">
        <v>19</v>
      </c>
      <c r="H3" s="172">
        <v>10</v>
      </c>
      <c r="I3" s="111">
        <f>計算基礎!$H$4*(計算基礎!$G$22/H3)*B$2</f>
        <v>19545.28</v>
      </c>
      <c r="J3" s="40">
        <f t="shared" si="0"/>
        <v>49445.279999999999</v>
      </c>
      <c r="K3" s="42">
        <f t="shared" ref="K3:K50" si="1">ROUNDUP(J3,-2)</f>
        <v>49500</v>
      </c>
    </row>
    <row r="4" spans="1:11" ht="15" customHeight="1">
      <c r="A4" s="330"/>
      <c r="B4" s="333"/>
      <c r="C4" s="333"/>
      <c r="D4" s="333"/>
      <c r="E4" s="333"/>
      <c r="F4" s="333"/>
      <c r="G4" s="47" t="s">
        <v>20</v>
      </c>
      <c r="H4" s="172">
        <v>8</v>
      </c>
      <c r="I4" s="111">
        <f>計算基礎!$H$4*(計算基礎!$G$22/H4)*B$2</f>
        <v>24431.600000000002</v>
      </c>
      <c r="J4" s="40">
        <f t="shared" si="0"/>
        <v>54331.600000000006</v>
      </c>
      <c r="K4" s="42">
        <f t="shared" si="1"/>
        <v>54400</v>
      </c>
    </row>
    <row r="5" spans="1:11" ht="15" customHeight="1">
      <c r="A5" s="330"/>
      <c r="B5" s="333"/>
      <c r="C5" s="333"/>
      <c r="D5" s="333"/>
      <c r="E5" s="333"/>
      <c r="F5" s="333"/>
      <c r="G5" s="47" t="s">
        <v>21</v>
      </c>
      <c r="H5" s="172">
        <v>7</v>
      </c>
      <c r="I5" s="111">
        <f>計算基礎!$H$4*(計算基礎!$G$22/H5)*B$2</f>
        <v>27921.82857142857</v>
      </c>
      <c r="J5" s="40">
        <f t="shared" si="0"/>
        <v>57821.828571428574</v>
      </c>
      <c r="K5" s="42">
        <f t="shared" si="1"/>
        <v>57900</v>
      </c>
    </row>
    <row r="6" spans="1:11" ht="15" customHeight="1">
      <c r="A6" s="330"/>
      <c r="B6" s="333"/>
      <c r="C6" s="333"/>
      <c r="D6" s="333"/>
      <c r="E6" s="333"/>
      <c r="F6" s="333"/>
      <c r="G6" s="47" t="s">
        <v>22</v>
      </c>
      <c r="H6" s="172">
        <v>6</v>
      </c>
      <c r="I6" s="111">
        <f>計算基礎!$H$4*(計算基礎!$G$22/H6)*B$2</f>
        <v>32575.466666666667</v>
      </c>
      <c r="J6" s="40">
        <f t="shared" si="0"/>
        <v>62475.466666666667</v>
      </c>
      <c r="K6" s="42">
        <f t="shared" si="1"/>
        <v>62500</v>
      </c>
    </row>
    <row r="7" spans="1:11" ht="15" customHeight="1">
      <c r="A7" s="330"/>
      <c r="B7" s="333"/>
      <c r="C7" s="333"/>
      <c r="D7" s="333"/>
      <c r="E7" s="333"/>
      <c r="F7" s="333"/>
      <c r="G7" s="47" t="s">
        <v>23</v>
      </c>
      <c r="H7" s="172">
        <v>5</v>
      </c>
      <c r="I7" s="111">
        <f>計算基礎!$H$4*(計算基礎!$G$22/H7)*B$2</f>
        <v>39090.559999999998</v>
      </c>
      <c r="J7" s="40">
        <f t="shared" si="0"/>
        <v>68990.559999999998</v>
      </c>
      <c r="K7" s="42">
        <f t="shared" si="1"/>
        <v>69000</v>
      </c>
    </row>
    <row r="8" spans="1:11" ht="15" customHeight="1" thickBot="1">
      <c r="A8" s="335"/>
      <c r="B8" s="337"/>
      <c r="C8" s="337"/>
      <c r="D8" s="337"/>
      <c r="E8" s="337"/>
      <c r="F8" s="337"/>
      <c r="G8" s="49" t="s">
        <v>24</v>
      </c>
      <c r="H8" s="173">
        <v>5</v>
      </c>
      <c r="I8" s="158">
        <f>計算基礎!$H$4*(計算基礎!$G$22/H8)*B$2</f>
        <v>39090.559999999998</v>
      </c>
      <c r="J8" s="41">
        <f t="shared" si="0"/>
        <v>68990.559999999998</v>
      </c>
      <c r="K8" s="41">
        <f t="shared" si="1"/>
        <v>69000</v>
      </c>
    </row>
    <row r="9" spans="1:11" ht="15" customHeight="1" thickTop="1">
      <c r="A9" s="341">
        <v>1600</v>
      </c>
      <c r="B9" s="332">
        <v>4</v>
      </c>
      <c r="C9" s="332">
        <f>計算基礎!$J$2*B9</f>
        <v>25200</v>
      </c>
      <c r="D9" s="332">
        <f>A9*2</f>
        <v>3200</v>
      </c>
      <c r="E9" s="342">
        <f>A9+25</f>
        <v>1625</v>
      </c>
      <c r="F9" s="332">
        <f>ROUNDUP(((24*E9^2)+(2670*E9))*0.0001/B9,-2)</f>
        <v>1700</v>
      </c>
      <c r="G9" s="45" t="s">
        <v>58</v>
      </c>
      <c r="H9" s="175">
        <v>12</v>
      </c>
      <c r="I9" s="69">
        <f>計算基礎!$H$4*(計算基礎!$G$22/H9)*B$9</f>
        <v>16287.733333333334</v>
      </c>
      <c r="J9" s="42">
        <f t="shared" ref="J9:J15" si="2">C$9+D$9+F$9+I9</f>
        <v>46387.733333333337</v>
      </c>
      <c r="K9" s="42">
        <f>ROUNDUP(J9,-2)</f>
        <v>46400</v>
      </c>
    </row>
    <row r="10" spans="1:11" ht="15" customHeight="1">
      <c r="A10" s="330"/>
      <c r="B10" s="333"/>
      <c r="C10" s="333"/>
      <c r="D10" s="333"/>
      <c r="E10" s="333"/>
      <c r="F10" s="333"/>
      <c r="G10" s="47" t="s">
        <v>19</v>
      </c>
      <c r="H10" s="172">
        <v>10</v>
      </c>
      <c r="I10" s="111">
        <f>計算基礎!$H$4*(計算基礎!$G$22/H10)*B$9</f>
        <v>19545.28</v>
      </c>
      <c r="J10" s="40">
        <f t="shared" si="2"/>
        <v>49645.279999999999</v>
      </c>
      <c r="K10" s="42">
        <f t="shared" si="1"/>
        <v>49700</v>
      </c>
    </row>
    <row r="11" spans="1:11" ht="15" customHeight="1">
      <c r="A11" s="330"/>
      <c r="B11" s="333"/>
      <c r="C11" s="333"/>
      <c r="D11" s="333"/>
      <c r="E11" s="333"/>
      <c r="F11" s="333"/>
      <c r="G11" s="47" t="s">
        <v>20</v>
      </c>
      <c r="H11" s="172">
        <v>8</v>
      </c>
      <c r="I11" s="111">
        <f>計算基礎!$H$4*(計算基礎!$G$22/H11)*B$9</f>
        <v>24431.600000000002</v>
      </c>
      <c r="J11" s="40">
        <f t="shared" si="2"/>
        <v>54531.600000000006</v>
      </c>
      <c r="K11" s="42">
        <f t="shared" si="1"/>
        <v>54600</v>
      </c>
    </row>
    <row r="12" spans="1:11" ht="15" customHeight="1">
      <c r="A12" s="330"/>
      <c r="B12" s="333"/>
      <c r="C12" s="333"/>
      <c r="D12" s="333"/>
      <c r="E12" s="333"/>
      <c r="F12" s="333"/>
      <c r="G12" s="47" t="s">
        <v>21</v>
      </c>
      <c r="H12" s="172">
        <v>7</v>
      </c>
      <c r="I12" s="111">
        <f>計算基礎!$H$4*(計算基礎!$G$22/H12)*B$9</f>
        <v>27921.82857142857</v>
      </c>
      <c r="J12" s="40">
        <f t="shared" si="2"/>
        <v>58021.828571428574</v>
      </c>
      <c r="K12" s="42">
        <f t="shared" si="1"/>
        <v>58100</v>
      </c>
    </row>
    <row r="13" spans="1:11" ht="15" customHeight="1">
      <c r="A13" s="330"/>
      <c r="B13" s="333"/>
      <c r="C13" s="333"/>
      <c r="D13" s="333"/>
      <c r="E13" s="333"/>
      <c r="F13" s="333"/>
      <c r="G13" s="47" t="s">
        <v>22</v>
      </c>
      <c r="H13" s="172">
        <v>6</v>
      </c>
      <c r="I13" s="111">
        <f>計算基礎!$H$4*(計算基礎!$G$22/H13)*B$9</f>
        <v>32575.466666666667</v>
      </c>
      <c r="J13" s="40">
        <f t="shared" si="2"/>
        <v>62675.466666666667</v>
      </c>
      <c r="K13" s="42">
        <f t="shared" si="1"/>
        <v>62700</v>
      </c>
    </row>
    <row r="14" spans="1:11" ht="15" customHeight="1">
      <c r="A14" s="330"/>
      <c r="B14" s="333"/>
      <c r="C14" s="333"/>
      <c r="D14" s="333"/>
      <c r="E14" s="333"/>
      <c r="F14" s="333"/>
      <c r="G14" s="47" t="s">
        <v>23</v>
      </c>
      <c r="H14" s="172">
        <v>5</v>
      </c>
      <c r="I14" s="111">
        <f>計算基礎!$H$4*(計算基礎!$G$22/H14)*B$9</f>
        <v>39090.559999999998</v>
      </c>
      <c r="J14" s="40">
        <f t="shared" si="2"/>
        <v>69190.559999999998</v>
      </c>
      <c r="K14" s="42">
        <f t="shared" si="1"/>
        <v>69200</v>
      </c>
    </row>
    <row r="15" spans="1:11" ht="15" customHeight="1" thickBot="1">
      <c r="A15" s="331"/>
      <c r="B15" s="333"/>
      <c r="C15" s="333"/>
      <c r="D15" s="333"/>
      <c r="E15" s="333"/>
      <c r="F15" s="333"/>
      <c r="G15" s="52" t="s">
        <v>24</v>
      </c>
      <c r="H15" s="174">
        <v>5</v>
      </c>
      <c r="I15" s="159">
        <f>計算基礎!$H$4*(計算基礎!$G$22/H15)*B$9</f>
        <v>39090.559999999998</v>
      </c>
      <c r="J15" s="176">
        <f t="shared" si="2"/>
        <v>69190.559999999998</v>
      </c>
      <c r="K15" s="176">
        <f t="shared" si="1"/>
        <v>69200</v>
      </c>
    </row>
    <row r="16" spans="1:11" ht="15" customHeight="1" thickTop="1">
      <c r="A16" s="329">
        <v>1650</v>
      </c>
      <c r="B16" s="332">
        <v>4</v>
      </c>
      <c r="C16" s="332">
        <f>計算基礎!$J$2*B16</f>
        <v>25200</v>
      </c>
      <c r="D16" s="332">
        <f>A16*2</f>
        <v>3300</v>
      </c>
      <c r="E16" s="332">
        <f>A16+25</f>
        <v>1675</v>
      </c>
      <c r="F16" s="332">
        <f>ROUNDUP(((24*E16^2)+(2670*E16))*0.0001/B16,-2)</f>
        <v>1800</v>
      </c>
      <c r="G16" s="51" t="s">
        <v>58</v>
      </c>
      <c r="H16" s="175">
        <v>12</v>
      </c>
      <c r="I16" s="160">
        <f>計算基礎!$H$4*(計算基礎!$G$22/H16)*B$16</f>
        <v>16287.733333333334</v>
      </c>
      <c r="J16" s="60">
        <f t="shared" ref="J16:J22" si="3">C$16+D$16+F$16+I16</f>
        <v>46587.733333333337</v>
      </c>
      <c r="K16" s="60">
        <f>ROUNDUP(J16,-2)</f>
        <v>46600</v>
      </c>
    </row>
    <row r="17" spans="1:11" ht="15" customHeight="1">
      <c r="A17" s="330"/>
      <c r="B17" s="333"/>
      <c r="C17" s="333"/>
      <c r="D17" s="333"/>
      <c r="E17" s="333"/>
      <c r="F17" s="333"/>
      <c r="G17" s="47" t="s">
        <v>19</v>
      </c>
      <c r="H17" s="172">
        <v>9</v>
      </c>
      <c r="I17" s="111">
        <f>計算基礎!$H$4*(計算基礎!$G$22/H17)*B$16</f>
        <v>21716.977777777778</v>
      </c>
      <c r="J17" s="40">
        <f t="shared" si="3"/>
        <v>52016.977777777778</v>
      </c>
      <c r="K17" s="42">
        <f t="shared" si="1"/>
        <v>52100</v>
      </c>
    </row>
    <row r="18" spans="1:11" ht="15" customHeight="1">
      <c r="A18" s="330"/>
      <c r="B18" s="333"/>
      <c r="C18" s="333"/>
      <c r="D18" s="333"/>
      <c r="E18" s="333"/>
      <c r="F18" s="333"/>
      <c r="G18" s="47" t="s">
        <v>20</v>
      </c>
      <c r="H18" s="172">
        <v>8</v>
      </c>
      <c r="I18" s="111">
        <f>計算基礎!$H$4*(計算基礎!$G$22/H18)*B$16</f>
        <v>24431.600000000002</v>
      </c>
      <c r="J18" s="40">
        <f t="shared" si="3"/>
        <v>54731.600000000006</v>
      </c>
      <c r="K18" s="42">
        <f t="shared" si="1"/>
        <v>54800</v>
      </c>
    </row>
    <row r="19" spans="1:11" ht="15" customHeight="1">
      <c r="A19" s="330"/>
      <c r="B19" s="333"/>
      <c r="C19" s="333"/>
      <c r="D19" s="333"/>
      <c r="E19" s="333"/>
      <c r="F19" s="333"/>
      <c r="G19" s="47" t="s">
        <v>21</v>
      </c>
      <c r="H19" s="172">
        <v>7</v>
      </c>
      <c r="I19" s="111">
        <f>計算基礎!$H$4*(計算基礎!$G$22/H19)*B$16</f>
        <v>27921.82857142857</v>
      </c>
      <c r="J19" s="40">
        <f t="shared" si="3"/>
        <v>58221.828571428574</v>
      </c>
      <c r="K19" s="42">
        <f t="shared" si="1"/>
        <v>58300</v>
      </c>
    </row>
    <row r="20" spans="1:11" ht="15" customHeight="1">
      <c r="A20" s="330"/>
      <c r="B20" s="333"/>
      <c r="C20" s="333"/>
      <c r="D20" s="333"/>
      <c r="E20" s="333"/>
      <c r="F20" s="333"/>
      <c r="G20" s="47" t="s">
        <v>22</v>
      </c>
      <c r="H20" s="172">
        <v>6</v>
      </c>
      <c r="I20" s="111">
        <f>計算基礎!$H$4*(計算基礎!$G$22/H20)*B$16</f>
        <v>32575.466666666667</v>
      </c>
      <c r="J20" s="40">
        <f t="shared" si="3"/>
        <v>62875.466666666667</v>
      </c>
      <c r="K20" s="42">
        <f t="shared" si="1"/>
        <v>62900</v>
      </c>
    </row>
    <row r="21" spans="1:11" ht="15" customHeight="1">
      <c r="A21" s="330"/>
      <c r="B21" s="333"/>
      <c r="C21" s="333"/>
      <c r="D21" s="333"/>
      <c r="E21" s="333"/>
      <c r="F21" s="333"/>
      <c r="G21" s="47" t="s">
        <v>23</v>
      </c>
      <c r="H21" s="172">
        <v>5</v>
      </c>
      <c r="I21" s="111">
        <f>計算基礎!$H$4*(計算基礎!$G$22/H21)*B$16</f>
        <v>39090.559999999998</v>
      </c>
      <c r="J21" s="40">
        <f t="shared" si="3"/>
        <v>69390.559999999998</v>
      </c>
      <c r="K21" s="42">
        <f t="shared" si="1"/>
        <v>69400</v>
      </c>
    </row>
    <row r="22" spans="1:11" ht="15" customHeight="1" thickBot="1">
      <c r="A22" s="331"/>
      <c r="B22" s="337"/>
      <c r="C22" s="333"/>
      <c r="D22" s="333"/>
      <c r="E22" s="333"/>
      <c r="F22" s="333"/>
      <c r="G22" s="52" t="s">
        <v>24</v>
      </c>
      <c r="H22" s="173">
        <v>5</v>
      </c>
      <c r="I22" s="159">
        <f>計算基礎!$H$4*(計算基礎!$G$22/H22)*B$16</f>
        <v>39090.559999999998</v>
      </c>
      <c r="J22" s="41">
        <f t="shared" si="3"/>
        <v>69390.559999999998</v>
      </c>
      <c r="K22" s="41">
        <f t="shared" si="1"/>
        <v>69400</v>
      </c>
    </row>
    <row r="23" spans="1:11" ht="15" customHeight="1" thickTop="1">
      <c r="A23" s="329">
        <v>1700</v>
      </c>
      <c r="B23" s="332">
        <v>4</v>
      </c>
      <c r="C23" s="332">
        <f>計算基礎!$J$2*B23</f>
        <v>25200</v>
      </c>
      <c r="D23" s="332">
        <f>A23*2</f>
        <v>3400</v>
      </c>
      <c r="E23" s="332">
        <f>A23+25</f>
        <v>1725</v>
      </c>
      <c r="F23" s="332">
        <f>ROUNDUP(((24*E23^2)+(2670*E23))*0.0001/B23,-2)</f>
        <v>2000</v>
      </c>
      <c r="G23" s="51" t="s">
        <v>58</v>
      </c>
      <c r="H23" s="171">
        <v>12</v>
      </c>
      <c r="I23" s="160">
        <f>計算基礎!$H$4*(計算基礎!$G$22/H23)*B$23</f>
        <v>16287.733333333334</v>
      </c>
      <c r="J23" s="42">
        <f t="shared" ref="J23:J29" si="4">C$23+D$23+F$23+I23</f>
        <v>46887.733333333337</v>
      </c>
      <c r="K23" s="42">
        <f>ROUNDUP(J23,-2)</f>
        <v>46900</v>
      </c>
    </row>
    <row r="24" spans="1:11" ht="15" customHeight="1">
      <c r="A24" s="330"/>
      <c r="B24" s="333"/>
      <c r="C24" s="333"/>
      <c r="D24" s="333"/>
      <c r="E24" s="333"/>
      <c r="F24" s="333"/>
      <c r="G24" s="47" t="s">
        <v>19</v>
      </c>
      <c r="H24" s="172">
        <v>9</v>
      </c>
      <c r="I24" s="111">
        <f>計算基礎!$H$4*(計算基礎!$G$22/H24)*B$23</f>
        <v>21716.977777777778</v>
      </c>
      <c r="J24" s="40">
        <f t="shared" si="4"/>
        <v>52316.977777777778</v>
      </c>
      <c r="K24" s="42">
        <f t="shared" si="1"/>
        <v>52400</v>
      </c>
    </row>
    <row r="25" spans="1:11" ht="15" customHeight="1">
      <c r="A25" s="330"/>
      <c r="B25" s="333"/>
      <c r="C25" s="333"/>
      <c r="D25" s="333"/>
      <c r="E25" s="333"/>
      <c r="F25" s="333"/>
      <c r="G25" s="47" t="s">
        <v>20</v>
      </c>
      <c r="H25" s="172">
        <v>8</v>
      </c>
      <c r="I25" s="111">
        <f>計算基礎!$H$4*(計算基礎!$G$22/H25)*B$23</f>
        <v>24431.600000000002</v>
      </c>
      <c r="J25" s="40">
        <f t="shared" si="4"/>
        <v>55031.600000000006</v>
      </c>
      <c r="K25" s="42">
        <f t="shared" si="1"/>
        <v>55100</v>
      </c>
    </row>
    <row r="26" spans="1:11" ht="15" customHeight="1">
      <c r="A26" s="330"/>
      <c r="B26" s="333"/>
      <c r="C26" s="333"/>
      <c r="D26" s="333"/>
      <c r="E26" s="333"/>
      <c r="F26" s="333"/>
      <c r="G26" s="47" t="s">
        <v>21</v>
      </c>
      <c r="H26" s="172">
        <v>7</v>
      </c>
      <c r="I26" s="111">
        <f>計算基礎!$H$4*(計算基礎!$G$22/H26)*B$23</f>
        <v>27921.82857142857</v>
      </c>
      <c r="J26" s="40">
        <f t="shared" si="4"/>
        <v>58521.828571428574</v>
      </c>
      <c r="K26" s="42">
        <f t="shared" si="1"/>
        <v>58600</v>
      </c>
    </row>
    <row r="27" spans="1:11" ht="15" customHeight="1">
      <c r="A27" s="330"/>
      <c r="B27" s="333"/>
      <c r="C27" s="333"/>
      <c r="D27" s="333"/>
      <c r="E27" s="333"/>
      <c r="F27" s="333"/>
      <c r="G27" s="47" t="s">
        <v>22</v>
      </c>
      <c r="H27" s="172">
        <v>6</v>
      </c>
      <c r="I27" s="111">
        <f>計算基礎!$H$4*(計算基礎!$G$22/H27)*B$23</f>
        <v>32575.466666666667</v>
      </c>
      <c r="J27" s="40">
        <f t="shared" si="4"/>
        <v>63175.466666666667</v>
      </c>
      <c r="K27" s="42">
        <f t="shared" si="1"/>
        <v>63200</v>
      </c>
    </row>
    <row r="28" spans="1:11" ht="15" customHeight="1">
      <c r="A28" s="330"/>
      <c r="B28" s="333"/>
      <c r="C28" s="333"/>
      <c r="D28" s="333"/>
      <c r="E28" s="333"/>
      <c r="F28" s="333"/>
      <c r="G28" s="47" t="s">
        <v>23</v>
      </c>
      <c r="H28" s="172">
        <v>5</v>
      </c>
      <c r="I28" s="111">
        <f>計算基礎!$H$4*(計算基礎!$G$22/H28)*B$23</f>
        <v>39090.559999999998</v>
      </c>
      <c r="J28" s="40">
        <f t="shared" si="4"/>
        <v>69690.559999999998</v>
      </c>
      <c r="K28" s="42">
        <f t="shared" si="1"/>
        <v>69700</v>
      </c>
    </row>
    <row r="29" spans="1:11" ht="15" customHeight="1" thickBot="1">
      <c r="A29" s="335"/>
      <c r="B29" s="337"/>
      <c r="C29" s="337"/>
      <c r="D29" s="337"/>
      <c r="E29" s="337"/>
      <c r="F29" s="337"/>
      <c r="G29" s="49" t="s">
        <v>24</v>
      </c>
      <c r="H29" s="173">
        <v>5</v>
      </c>
      <c r="I29" s="158">
        <f>計算基礎!$H$4*(計算基礎!$G$22/H29)*B$23</f>
        <v>39090.559999999998</v>
      </c>
      <c r="J29" s="41">
        <f t="shared" si="4"/>
        <v>69690.559999999998</v>
      </c>
      <c r="K29" s="41">
        <f t="shared" si="1"/>
        <v>69700</v>
      </c>
    </row>
    <row r="30" spans="1:11" ht="15" customHeight="1" thickTop="1">
      <c r="A30" s="341">
        <v>1750</v>
      </c>
      <c r="B30" s="333">
        <v>4</v>
      </c>
      <c r="C30" s="333">
        <f>計算基礎!$J$2*B30</f>
        <v>25200</v>
      </c>
      <c r="D30" s="333">
        <f>A30*2</f>
        <v>3500</v>
      </c>
      <c r="E30" s="333">
        <f>A30+25</f>
        <v>1775</v>
      </c>
      <c r="F30" s="333">
        <f>ROUNDUP(((24*E30^2)+(2670*E30))*0.0001/B30,-2)</f>
        <v>2100</v>
      </c>
      <c r="G30" s="45" t="s">
        <v>58</v>
      </c>
      <c r="H30" s="171">
        <v>12</v>
      </c>
      <c r="I30" s="69">
        <f>計算基礎!$H$4*(計算基礎!$G$22/H30)*B$30</f>
        <v>16287.733333333334</v>
      </c>
      <c r="J30" s="42">
        <f t="shared" ref="J30:J36" si="5">C$30+D$30+F$30+I30</f>
        <v>47087.733333333337</v>
      </c>
      <c r="K30" s="42">
        <f>ROUNDUP(J30,-2)</f>
        <v>47100</v>
      </c>
    </row>
    <row r="31" spans="1:11" ht="15" customHeight="1">
      <c r="A31" s="330"/>
      <c r="B31" s="333"/>
      <c r="C31" s="333"/>
      <c r="D31" s="333"/>
      <c r="E31" s="333"/>
      <c r="F31" s="333"/>
      <c r="G31" s="47" t="s">
        <v>19</v>
      </c>
      <c r="H31" s="172">
        <v>9</v>
      </c>
      <c r="I31" s="111">
        <f>計算基礎!$H$4*(計算基礎!$G$22/H31)*B$30</f>
        <v>21716.977777777778</v>
      </c>
      <c r="J31" s="40">
        <f t="shared" si="5"/>
        <v>52516.977777777778</v>
      </c>
      <c r="K31" s="42">
        <f t="shared" si="1"/>
        <v>52600</v>
      </c>
    </row>
    <row r="32" spans="1:11" ht="15" customHeight="1">
      <c r="A32" s="330"/>
      <c r="B32" s="333"/>
      <c r="C32" s="333"/>
      <c r="D32" s="333"/>
      <c r="E32" s="333"/>
      <c r="F32" s="333"/>
      <c r="G32" s="47" t="s">
        <v>20</v>
      </c>
      <c r="H32" s="172">
        <v>8</v>
      </c>
      <c r="I32" s="111">
        <f>計算基礎!$H$4*(計算基礎!$G$22/H32)*B$30</f>
        <v>24431.600000000002</v>
      </c>
      <c r="J32" s="40">
        <f t="shared" si="5"/>
        <v>55231.600000000006</v>
      </c>
      <c r="K32" s="42">
        <f t="shared" si="1"/>
        <v>55300</v>
      </c>
    </row>
    <row r="33" spans="1:11" ht="15" customHeight="1">
      <c r="A33" s="330"/>
      <c r="B33" s="333"/>
      <c r="C33" s="333"/>
      <c r="D33" s="333"/>
      <c r="E33" s="333"/>
      <c r="F33" s="333"/>
      <c r="G33" s="47" t="s">
        <v>21</v>
      </c>
      <c r="H33" s="172">
        <v>7</v>
      </c>
      <c r="I33" s="111">
        <f>計算基礎!$H$4*(計算基礎!$G$22/H33)*B$30</f>
        <v>27921.82857142857</v>
      </c>
      <c r="J33" s="40">
        <f t="shared" si="5"/>
        <v>58721.828571428574</v>
      </c>
      <c r="K33" s="42">
        <f t="shared" si="1"/>
        <v>58800</v>
      </c>
    </row>
    <row r="34" spans="1:11" ht="15" customHeight="1">
      <c r="A34" s="330"/>
      <c r="B34" s="333"/>
      <c r="C34" s="333"/>
      <c r="D34" s="333"/>
      <c r="E34" s="333"/>
      <c r="F34" s="333"/>
      <c r="G34" s="47" t="s">
        <v>22</v>
      </c>
      <c r="H34" s="172">
        <v>6</v>
      </c>
      <c r="I34" s="111">
        <f>計算基礎!$H$4*(計算基礎!$G$22/H34)*B$30</f>
        <v>32575.466666666667</v>
      </c>
      <c r="J34" s="40">
        <f t="shared" si="5"/>
        <v>63375.466666666667</v>
      </c>
      <c r="K34" s="42">
        <f t="shared" si="1"/>
        <v>63400</v>
      </c>
    </row>
    <row r="35" spans="1:11" ht="15" customHeight="1">
      <c r="A35" s="330"/>
      <c r="B35" s="333"/>
      <c r="C35" s="333"/>
      <c r="D35" s="333"/>
      <c r="E35" s="333"/>
      <c r="F35" s="333"/>
      <c r="G35" s="47" t="s">
        <v>23</v>
      </c>
      <c r="H35" s="172">
        <v>5</v>
      </c>
      <c r="I35" s="111">
        <f>計算基礎!$H$4*(計算基礎!$G$22/H35)*B$30</f>
        <v>39090.559999999998</v>
      </c>
      <c r="J35" s="40">
        <f t="shared" si="5"/>
        <v>69890.559999999998</v>
      </c>
      <c r="K35" s="42">
        <f t="shared" si="1"/>
        <v>69900</v>
      </c>
    </row>
    <row r="36" spans="1:11" ht="15" customHeight="1" thickBot="1">
      <c r="A36" s="335"/>
      <c r="B36" s="337"/>
      <c r="C36" s="337"/>
      <c r="D36" s="337"/>
      <c r="E36" s="337"/>
      <c r="F36" s="337"/>
      <c r="G36" s="49" t="s">
        <v>24</v>
      </c>
      <c r="H36" s="173">
        <v>5</v>
      </c>
      <c r="I36" s="158">
        <f>計算基礎!$H$4*(計算基礎!$G$22/H36)*B$30</f>
        <v>39090.559999999998</v>
      </c>
      <c r="J36" s="41">
        <f t="shared" si="5"/>
        <v>69890.559999999998</v>
      </c>
      <c r="K36" s="41">
        <f t="shared" si="1"/>
        <v>69900</v>
      </c>
    </row>
    <row r="37" spans="1:11" ht="15" customHeight="1" thickTop="1">
      <c r="A37" s="341">
        <v>1800</v>
      </c>
      <c r="B37" s="332">
        <v>4</v>
      </c>
      <c r="C37" s="332">
        <f>計算基礎!$J$2*B37</f>
        <v>25200</v>
      </c>
      <c r="D37" s="332">
        <f>A37*2</f>
        <v>3600</v>
      </c>
      <c r="E37" s="342">
        <f>A37+25</f>
        <v>1825</v>
      </c>
      <c r="F37" s="332">
        <f>ROUNDUP(((24*E37^2)+(2670*E37))*0.0001/B37,-2)</f>
        <v>2200</v>
      </c>
      <c r="G37" s="45" t="s">
        <v>58</v>
      </c>
      <c r="H37" s="171">
        <v>12</v>
      </c>
      <c r="I37" s="69">
        <f>計算基礎!$H$4*(計算基礎!$G$22/H37)*B$37</f>
        <v>16287.733333333334</v>
      </c>
      <c r="J37" s="42">
        <f t="shared" ref="J37:J43" si="6">C$37+D$37+F$37+I37</f>
        <v>47287.733333333337</v>
      </c>
      <c r="K37" s="42">
        <f>ROUNDUP(J37,-2)</f>
        <v>47300</v>
      </c>
    </row>
    <row r="38" spans="1:11" ht="15" customHeight="1">
      <c r="A38" s="330"/>
      <c r="B38" s="333"/>
      <c r="C38" s="333"/>
      <c r="D38" s="333"/>
      <c r="E38" s="333"/>
      <c r="F38" s="333"/>
      <c r="G38" s="47" t="s">
        <v>19</v>
      </c>
      <c r="H38" s="172">
        <v>9</v>
      </c>
      <c r="I38" s="111">
        <f>計算基礎!$H$4*(計算基礎!$G$22/H38)*B$37</f>
        <v>21716.977777777778</v>
      </c>
      <c r="J38" s="40">
        <f t="shared" si="6"/>
        <v>52716.977777777778</v>
      </c>
      <c r="K38" s="42">
        <f t="shared" si="1"/>
        <v>52800</v>
      </c>
    </row>
    <row r="39" spans="1:11" ht="15" customHeight="1">
      <c r="A39" s="330"/>
      <c r="B39" s="333"/>
      <c r="C39" s="333"/>
      <c r="D39" s="333"/>
      <c r="E39" s="333"/>
      <c r="F39" s="333"/>
      <c r="G39" s="47" t="s">
        <v>20</v>
      </c>
      <c r="H39" s="172">
        <v>8</v>
      </c>
      <c r="I39" s="111">
        <f>計算基礎!$H$4*(計算基礎!$G$22/H39)*B$37</f>
        <v>24431.600000000002</v>
      </c>
      <c r="J39" s="40">
        <f t="shared" si="6"/>
        <v>55431.600000000006</v>
      </c>
      <c r="K39" s="42">
        <f t="shared" si="1"/>
        <v>55500</v>
      </c>
    </row>
    <row r="40" spans="1:11" ht="15" customHeight="1">
      <c r="A40" s="330"/>
      <c r="B40" s="333"/>
      <c r="C40" s="333"/>
      <c r="D40" s="333"/>
      <c r="E40" s="333"/>
      <c r="F40" s="333"/>
      <c r="G40" s="47" t="s">
        <v>21</v>
      </c>
      <c r="H40" s="172">
        <v>7</v>
      </c>
      <c r="I40" s="111">
        <f>計算基礎!$H$4*(計算基礎!$G$22/H40)*B$37</f>
        <v>27921.82857142857</v>
      </c>
      <c r="J40" s="40">
        <f t="shared" si="6"/>
        <v>58921.828571428574</v>
      </c>
      <c r="K40" s="42">
        <f t="shared" si="1"/>
        <v>59000</v>
      </c>
    </row>
    <row r="41" spans="1:11" ht="15" customHeight="1">
      <c r="A41" s="330"/>
      <c r="B41" s="333"/>
      <c r="C41" s="333"/>
      <c r="D41" s="333"/>
      <c r="E41" s="333"/>
      <c r="F41" s="333"/>
      <c r="G41" s="47" t="s">
        <v>22</v>
      </c>
      <c r="H41" s="172">
        <v>6</v>
      </c>
      <c r="I41" s="111">
        <f>計算基礎!$H$4*(計算基礎!$G$22/H41)*B$37</f>
        <v>32575.466666666667</v>
      </c>
      <c r="J41" s="40">
        <f t="shared" si="6"/>
        <v>63575.466666666667</v>
      </c>
      <c r="K41" s="42">
        <f t="shared" si="1"/>
        <v>63600</v>
      </c>
    </row>
    <row r="42" spans="1:11" ht="15" customHeight="1">
      <c r="A42" s="330"/>
      <c r="B42" s="333"/>
      <c r="C42" s="333"/>
      <c r="D42" s="333"/>
      <c r="E42" s="333"/>
      <c r="F42" s="333"/>
      <c r="G42" s="47" t="s">
        <v>23</v>
      </c>
      <c r="H42" s="172">
        <v>5</v>
      </c>
      <c r="I42" s="111">
        <f>計算基礎!$H$4*(計算基礎!$G$22/H42)*B$37</f>
        <v>39090.559999999998</v>
      </c>
      <c r="J42" s="40">
        <f t="shared" si="6"/>
        <v>70090.559999999998</v>
      </c>
      <c r="K42" s="42">
        <f t="shared" si="1"/>
        <v>70100</v>
      </c>
    </row>
    <row r="43" spans="1:11" ht="15" customHeight="1" thickBot="1">
      <c r="A43" s="331"/>
      <c r="B43" s="337"/>
      <c r="C43" s="337"/>
      <c r="D43" s="337"/>
      <c r="E43" s="337"/>
      <c r="F43" s="337"/>
      <c r="G43" s="52" t="s">
        <v>24</v>
      </c>
      <c r="H43" s="174">
        <v>5</v>
      </c>
      <c r="I43" s="159">
        <f>計算基礎!$H$4*(計算基礎!$G$22/H43)*B$37</f>
        <v>39090.559999999998</v>
      </c>
      <c r="J43" s="41">
        <f t="shared" si="6"/>
        <v>70090.559999999998</v>
      </c>
      <c r="K43" s="41">
        <f t="shared" si="1"/>
        <v>70100</v>
      </c>
    </row>
    <row r="44" spans="1:11" ht="15" customHeight="1" thickTop="1">
      <c r="A44" s="329">
        <v>1850</v>
      </c>
      <c r="B44" s="332">
        <v>4</v>
      </c>
      <c r="C44" s="332">
        <f>計算基礎!$J$2*B44</f>
        <v>25200</v>
      </c>
      <c r="D44" s="332">
        <f>A44*2</f>
        <v>3700</v>
      </c>
      <c r="E44" s="332">
        <f>A44+25</f>
        <v>1875</v>
      </c>
      <c r="F44" s="332">
        <f>ROUNDUP(((24*E44^2)+(2670*E44))*0.0001/B44,-2)</f>
        <v>2300</v>
      </c>
      <c r="G44" s="51" t="s">
        <v>58</v>
      </c>
      <c r="H44" s="175">
        <v>12</v>
      </c>
      <c r="I44" s="160">
        <f>計算基礎!$H$4*(計算基礎!$G$22/H44)*B$44</f>
        <v>16287.733333333334</v>
      </c>
      <c r="J44" s="42">
        <f t="shared" ref="J44:J50" si="7">C$44+D$44+F$44+I44</f>
        <v>47487.733333333337</v>
      </c>
      <c r="K44" s="42">
        <f>ROUNDUP(J44,-2)</f>
        <v>47500</v>
      </c>
    </row>
    <row r="45" spans="1:11" ht="15" customHeight="1">
      <c r="A45" s="330"/>
      <c r="B45" s="333"/>
      <c r="C45" s="333"/>
      <c r="D45" s="333"/>
      <c r="E45" s="333"/>
      <c r="F45" s="333"/>
      <c r="G45" s="47" t="s">
        <v>19</v>
      </c>
      <c r="H45" s="172">
        <v>9</v>
      </c>
      <c r="I45" s="111">
        <f>計算基礎!$H$4*(計算基礎!$G$22/H45)*B$44</f>
        <v>21716.977777777778</v>
      </c>
      <c r="J45" s="40">
        <f t="shared" si="7"/>
        <v>52916.977777777778</v>
      </c>
      <c r="K45" s="42">
        <f t="shared" si="1"/>
        <v>53000</v>
      </c>
    </row>
    <row r="46" spans="1:11" ht="15" customHeight="1">
      <c r="A46" s="330"/>
      <c r="B46" s="333"/>
      <c r="C46" s="333"/>
      <c r="D46" s="333"/>
      <c r="E46" s="333"/>
      <c r="F46" s="333"/>
      <c r="G46" s="47" t="s">
        <v>20</v>
      </c>
      <c r="H46" s="172">
        <v>8</v>
      </c>
      <c r="I46" s="111">
        <f>計算基礎!$H$4*(計算基礎!$G$22/H46)*B$44</f>
        <v>24431.600000000002</v>
      </c>
      <c r="J46" s="40">
        <f t="shared" si="7"/>
        <v>55631.600000000006</v>
      </c>
      <c r="K46" s="42">
        <f t="shared" si="1"/>
        <v>55700</v>
      </c>
    </row>
    <row r="47" spans="1:11" ht="15" customHeight="1">
      <c r="A47" s="330"/>
      <c r="B47" s="333"/>
      <c r="C47" s="333"/>
      <c r="D47" s="333"/>
      <c r="E47" s="333"/>
      <c r="F47" s="333"/>
      <c r="G47" s="47" t="s">
        <v>21</v>
      </c>
      <c r="H47" s="172">
        <v>7</v>
      </c>
      <c r="I47" s="111">
        <f>計算基礎!$H$4*(計算基礎!$G$22/H47)*B$44</f>
        <v>27921.82857142857</v>
      </c>
      <c r="J47" s="40">
        <f t="shared" si="7"/>
        <v>59121.828571428574</v>
      </c>
      <c r="K47" s="42">
        <f t="shared" si="1"/>
        <v>59200</v>
      </c>
    </row>
    <row r="48" spans="1:11" ht="15" customHeight="1">
      <c r="A48" s="330"/>
      <c r="B48" s="333"/>
      <c r="C48" s="333"/>
      <c r="D48" s="333"/>
      <c r="E48" s="333"/>
      <c r="F48" s="333"/>
      <c r="G48" s="47" t="s">
        <v>22</v>
      </c>
      <c r="H48" s="172">
        <v>6</v>
      </c>
      <c r="I48" s="111">
        <f>計算基礎!$H$4*(計算基礎!$G$22/H48)*B$44</f>
        <v>32575.466666666667</v>
      </c>
      <c r="J48" s="40">
        <f t="shared" si="7"/>
        <v>63775.466666666667</v>
      </c>
      <c r="K48" s="42">
        <f t="shared" si="1"/>
        <v>63800</v>
      </c>
    </row>
    <row r="49" spans="1:11" ht="15" customHeight="1">
      <c r="A49" s="330"/>
      <c r="B49" s="333"/>
      <c r="C49" s="333"/>
      <c r="D49" s="333"/>
      <c r="E49" s="333"/>
      <c r="F49" s="333"/>
      <c r="G49" s="47" t="s">
        <v>23</v>
      </c>
      <c r="H49" s="172">
        <v>5</v>
      </c>
      <c r="I49" s="111">
        <f>計算基礎!$H$4*(計算基礎!$G$22/H49)*B$44</f>
        <v>39090.559999999998</v>
      </c>
      <c r="J49" s="40">
        <f t="shared" si="7"/>
        <v>70290.559999999998</v>
      </c>
      <c r="K49" s="42">
        <f t="shared" si="1"/>
        <v>70300</v>
      </c>
    </row>
    <row r="50" spans="1:11" ht="15" customHeight="1" thickBot="1">
      <c r="A50" s="330"/>
      <c r="B50" s="346"/>
      <c r="C50" s="346"/>
      <c r="D50" s="346"/>
      <c r="E50" s="346"/>
      <c r="F50" s="346"/>
      <c r="G50" s="47" t="s">
        <v>24</v>
      </c>
      <c r="H50" s="172">
        <v>5</v>
      </c>
      <c r="I50" s="111">
        <f>計算基礎!$H$4*(計算基礎!$G$22/H50)*B$44</f>
        <v>39090.559999999998</v>
      </c>
      <c r="J50" s="43">
        <f t="shared" si="7"/>
        <v>70290.559999999998</v>
      </c>
      <c r="K50" s="43">
        <f t="shared" si="1"/>
        <v>70300</v>
      </c>
    </row>
    <row r="51" spans="1:11" ht="15" customHeight="1" thickBot="1">
      <c r="A51" s="142"/>
      <c r="B51" s="142"/>
      <c r="C51" s="142"/>
      <c r="D51" s="142"/>
      <c r="E51" s="142"/>
      <c r="F51" s="142"/>
    </row>
    <row r="52" spans="1:11" ht="15" customHeight="1" thickBot="1">
      <c r="A52" s="145" t="s">
        <v>1</v>
      </c>
      <c r="B52" s="148" t="s">
        <v>61</v>
      </c>
      <c r="C52" s="147" t="str">
        <f>"融着費(@" &amp; 計算基礎!$J$2&amp;")"</f>
        <v>融着費(@6300)</v>
      </c>
      <c r="D52" s="148" t="s">
        <v>60</v>
      </c>
      <c r="E52" s="148"/>
      <c r="F52" s="148" t="s">
        <v>59</v>
      </c>
      <c r="G52" s="145" t="s">
        <v>0</v>
      </c>
      <c r="H52" s="146" t="s">
        <v>3</v>
      </c>
      <c r="I52" s="147" t="s">
        <v>2</v>
      </c>
      <c r="J52" s="150"/>
      <c r="K52" s="150" t="s">
        <v>49</v>
      </c>
    </row>
    <row r="53" spans="1:11" ht="15" customHeight="1" thickTop="1">
      <c r="A53" s="341">
        <v>1900</v>
      </c>
      <c r="B53" s="333">
        <v>4</v>
      </c>
      <c r="C53" s="333">
        <f>計算基礎!$J$2*B53</f>
        <v>25200</v>
      </c>
      <c r="D53" s="333">
        <f>A53*2</f>
        <v>3800</v>
      </c>
      <c r="E53" s="342">
        <f>A53+25</f>
        <v>1925</v>
      </c>
      <c r="F53" s="347">
        <f>ROUNDUP(((24*E53^2)+(2670*E53))*0.0001/B53,-2)</f>
        <v>2400</v>
      </c>
      <c r="G53" s="58" t="s">
        <v>58</v>
      </c>
      <c r="H53" s="175">
        <v>11</v>
      </c>
      <c r="I53" s="81">
        <f>計算基礎!$H$4*(計算基礎!$G$22/H53)*B$53</f>
        <v>17768.436363636367</v>
      </c>
      <c r="J53" s="42">
        <f t="shared" ref="J53:J59" si="8">C$53+D$53+F$53+I53</f>
        <v>49168.436363636371</v>
      </c>
      <c r="K53" s="42">
        <f>ROUNDUP(J53,-2)</f>
        <v>49200</v>
      </c>
    </row>
    <row r="54" spans="1:11" ht="15" customHeight="1">
      <c r="A54" s="330"/>
      <c r="B54" s="333"/>
      <c r="C54" s="333"/>
      <c r="D54" s="333"/>
      <c r="E54" s="333"/>
      <c r="F54" s="348"/>
      <c r="G54" s="55" t="s">
        <v>19</v>
      </c>
      <c r="H54" s="172">
        <v>9</v>
      </c>
      <c r="I54" s="82">
        <f>計算基礎!$H$4*(計算基礎!$G$22/H54)*B$53</f>
        <v>21716.977777777778</v>
      </c>
      <c r="J54" s="42">
        <f t="shared" si="8"/>
        <v>53116.977777777778</v>
      </c>
      <c r="K54" s="42">
        <f t="shared" ref="K54:K101" si="9">ROUNDUP(J54,-2)</f>
        <v>53200</v>
      </c>
    </row>
    <row r="55" spans="1:11" ht="15" customHeight="1">
      <c r="A55" s="330"/>
      <c r="B55" s="333"/>
      <c r="C55" s="333"/>
      <c r="D55" s="333"/>
      <c r="E55" s="333"/>
      <c r="F55" s="348"/>
      <c r="G55" s="55" t="s">
        <v>20</v>
      </c>
      <c r="H55" s="172">
        <v>8</v>
      </c>
      <c r="I55" s="82">
        <f>計算基礎!$H$4*(計算基礎!$G$22/H55)*B$53</f>
        <v>24431.600000000002</v>
      </c>
      <c r="J55" s="42">
        <f t="shared" si="8"/>
        <v>55831.600000000006</v>
      </c>
      <c r="K55" s="42">
        <f t="shared" si="9"/>
        <v>55900</v>
      </c>
    </row>
    <row r="56" spans="1:11" ht="15" customHeight="1">
      <c r="A56" s="330"/>
      <c r="B56" s="333"/>
      <c r="C56" s="333"/>
      <c r="D56" s="333"/>
      <c r="E56" s="333"/>
      <c r="F56" s="348"/>
      <c r="G56" s="55" t="s">
        <v>21</v>
      </c>
      <c r="H56" s="172">
        <v>7</v>
      </c>
      <c r="I56" s="82">
        <f>計算基礎!$H$4*(計算基礎!$G$22/H56)*B$53</f>
        <v>27921.82857142857</v>
      </c>
      <c r="J56" s="42">
        <f t="shared" si="8"/>
        <v>59321.828571428574</v>
      </c>
      <c r="K56" s="42">
        <f t="shared" si="9"/>
        <v>59400</v>
      </c>
    </row>
    <row r="57" spans="1:11" ht="15" customHeight="1">
      <c r="A57" s="330"/>
      <c r="B57" s="333"/>
      <c r="C57" s="333"/>
      <c r="D57" s="333"/>
      <c r="E57" s="333"/>
      <c r="F57" s="348"/>
      <c r="G57" s="55" t="s">
        <v>22</v>
      </c>
      <c r="H57" s="172">
        <v>6</v>
      </c>
      <c r="I57" s="82">
        <f>計算基礎!$H$4*(計算基礎!$G$22/H57)*B$53</f>
        <v>32575.466666666667</v>
      </c>
      <c r="J57" s="42">
        <f t="shared" si="8"/>
        <v>63975.466666666667</v>
      </c>
      <c r="K57" s="42">
        <f t="shared" si="9"/>
        <v>64000</v>
      </c>
    </row>
    <row r="58" spans="1:11" ht="15" customHeight="1">
      <c r="A58" s="330"/>
      <c r="B58" s="333"/>
      <c r="C58" s="333"/>
      <c r="D58" s="333"/>
      <c r="E58" s="333"/>
      <c r="F58" s="348"/>
      <c r="G58" s="55" t="s">
        <v>23</v>
      </c>
      <c r="H58" s="172">
        <v>5</v>
      </c>
      <c r="I58" s="82">
        <f>計算基礎!$H$4*(計算基礎!$G$22/H58)*B$53</f>
        <v>39090.559999999998</v>
      </c>
      <c r="J58" s="42">
        <f t="shared" si="8"/>
        <v>70490.559999999998</v>
      </c>
      <c r="K58" s="42">
        <f t="shared" si="9"/>
        <v>70500</v>
      </c>
    </row>
    <row r="59" spans="1:11" ht="15" customHeight="1" thickBot="1">
      <c r="A59" s="335"/>
      <c r="B59" s="337"/>
      <c r="C59" s="337"/>
      <c r="D59" s="337"/>
      <c r="E59" s="337"/>
      <c r="F59" s="349"/>
      <c r="G59" s="56" t="s">
        <v>24</v>
      </c>
      <c r="H59" s="173">
        <v>5</v>
      </c>
      <c r="I59" s="87">
        <f>計算基礎!$H$4*(計算基礎!$G$22/H59)*B$53</f>
        <v>39090.559999999998</v>
      </c>
      <c r="J59" s="41">
        <f t="shared" si="8"/>
        <v>70490.559999999998</v>
      </c>
      <c r="K59" s="41">
        <f t="shared" si="9"/>
        <v>70500</v>
      </c>
    </row>
    <row r="60" spans="1:11" ht="15" customHeight="1" thickTop="1">
      <c r="A60" s="341">
        <v>1950</v>
      </c>
      <c r="B60" s="332">
        <v>4</v>
      </c>
      <c r="C60" s="332">
        <f>計算基礎!$J$2*B60</f>
        <v>25200</v>
      </c>
      <c r="D60" s="332">
        <f>A60*2</f>
        <v>3900</v>
      </c>
      <c r="E60" s="342">
        <f>A60+25</f>
        <v>1975</v>
      </c>
      <c r="F60" s="350">
        <f>ROUNDUP(((24*E60^2)+(2670*E60))*0.0001/B60,-2)</f>
        <v>2500</v>
      </c>
      <c r="G60" s="53" t="s">
        <v>58</v>
      </c>
      <c r="H60" s="171">
        <v>11</v>
      </c>
      <c r="I60" s="81">
        <f>計算基礎!$H$4*(計算基礎!$G$22/H60)*B$60</f>
        <v>17768.436363636367</v>
      </c>
      <c r="J60" s="42">
        <f t="shared" ref="J60:J66" si="10">C$60+D$60+F$60+I60</f>
        <v>49368.436363636371</v>
      </c>
      <c r="K60" s="42">
        <f>ROUNDUP(J60,-2)</f>
        <v>49400</v>
      </c>
    </row>
    <row r="61" spans="1:11" ht="15" customHeight="1">
      <c r="A61" s="330"/>
      <c r="B61" s="333"/>
      <c r="C61" s="333"/>
      <c r="D61" s="333"/>
      <c r="E61" s="333"/>
      <c r="F61" s="348"/>
      <c r="G61" s="55" t="s">
        <v>19</v>
      </c>
      <c r="H61" s="172">
        <v>9</v>
      </c>
      <c r="I61" s="82">
        <f>計算基礎!$H$4*(計算基礎!$G$22/H61)*B$60</f>
        <v>21716.977777777778</v>
      </c>
      <c r="J61" s="42">
        <f t="shared" si="10"/>
        <v>53316.977777777778</v>
      </c>
      <c r="K61" s="42">
        <f t="shared" si="9"/>
        <v>53400</v>
      </c>
    </row>
    <row r="62" spans="1:11" ht="15" customHeight="1">
      <c r="A62" s="330"/>
      <c r="B62" s="333"/>
      <c r="C62" s="333"/>
      <c r="D62" s="333"/>
      <c r="E62" s="333"/>
      <c r="F62" s="348"/>
      <c r="G62" s="55" t="s">
        <v>20</v>
      </c>
      <c r="H62" s="172">
        <v>8</v>
      </c>
      <c r="I62" s="82">
        <f>計算基礎!$H$4*(計算基礎!$G$22/H62)*B$60</f>
        <v>24431.600000000002</v>
      </c>
      <c r="J62" s="42">
        <f t="shared" si="10"/>
        <v>56031.600000000006</v>
      </c>
      <c r="K62" s="42">
        <f t="shared" si="9"/>
        <v>56100</v>
      </c>
    </row>
    <row r="63" spans="1:11" ht="15" customHeight="1">
      <c r="A63" s="330"/>
      <c r="B63" s="333"/>
      <c r="C63" s="333"/>
      <c r="D63" s="333"/>
      <c r="E63" s="333"/>
      <c r="F63" s="348"/>
      <c r="G63" s="55" t="s">
        <v>21</v>
      </c>
      <c r="H63" s="172">
        <v>7</v>
      </c>
      <c r="I63" s="82">
        <f>計算基礎!$H$4*(計算基礎!$G$22/H63)*B$60</f>
        <v>27921.82857142857</v>
      </c>
      <c r="J63" s="42">
        <f t="shared" si="10"/>
        <v>59521.828571428574</v>
      </c>
      <c r="K63" s="42">
        <f t="shared" si="9"/>
        <v>59600</v>
      </c>
    </row>
    <row r="64" spans="1:11" ht="15" customHeight="1">
      <c r="A64" s="330"/>
      <c r="B64" s="333"/>
      <c r="C64" s="333"/>
      <c r="D64" s="333"/>
      <c r="E64" s="333"/>
      <c r="F64" s="348"/>
      <c r="G64" s="55" t="s">
        <v>22</v>
      </c>
      <c r="H64" s="172">
        <v>6</v>
      </c>
      <c r="I64" s="82">
        <f>計算基礎!$H$4*(計算基礎!$G$22/H64)*B$60</f>
        <v>32575.466666666667</v>
      </c>
      <c r="J64" s="42">
        <f t="shared" si="10"/>
        <v>64175.466666666667</v>
      </c>
      <c r="K64" s="42">
        <f t="shared" si="9"/>
        <v>64200</v>
      </c>
    </row>
    <row r="65" spans="1:11" ht="15" customHeight="1">
      <c r="A65" s="330"/>
      <c r="B65" s="333"/>
      <c r="C65" s="333"/>
      <c r="D65" s="333"/>
      <c r="E65" s="333"/>
      <c r="F65" s="348"/>
      <c r="G65" s="55" t="s">
        <v>23</v>
      </c>
      <c r="H65" s="172">
        <v>5</v>
      </c>
      <c r="I65" s="82">
        <f>計算基礎!$H$4*(計算基礎!$G$22/H65)*B$60</f>
        <v>39090.559999999998</v>
      </c>
      <c r="J65" s="42">
        <f t="shared" si="10"/>
        <v>70690.559999999998</v>
      </c>
      <c r="K65" s="42">
        <f t="shared" si="9"/>
        <v>70700</v>
      </c>
    </row>
    <row r="66" spans="1:11" ht="15" customHeight="1" thickBot="1">
      <c r="A66" s="335"/>
      <c r="B66" s="337"/>
      <c r="C66" s="337"/>
      <c r="D66" s="337"/>
      <c r="E66" s="337"/>
      <c r="F66" s="349"/>
      <c r="G66" s="56" t="s">
        <v>24</v>
      </c>
      <c r="H66" s="174">
        <v>5</v>
      </c>
      <c r="I66" s="87">
        <f>計算基礎!$H$4*(計算基礎!$G$22/H66)*B$60</f>
        <v>39090.559999999998</v>
      </c>
      <c r="J66" s="165">
        <f t="shared" si="10"/>
        <v>70690.559999999998</v>
      </c>
      <c r="K66" s="41">
        <f t="shared" si="9"/>
        <v>70700</v>
      </c>
    </row>
    <row r="67" spans="1:11" ht="15" customHeight="1" thickTop="1">
      <c r="A67" s="329">
        <v>2000</v>
      </c>
      <c r="B67" s="332">
        <v>4</v>
      </c>
      <c r="C67" s="332">
        <f>計算基礎!$J$2*B67</f>
        <v>25200</v>
      </c>
      <c r="D67" s="332">
        <f>A67*2</f>
        <v>4000</v>
      </c>
      <c r="E67" s="332">
        <f>A67+25</f>
        <v>2025</v>
      </c>
      <c r="F67" s="350">
        <f>ROUNDUP(((24*E67^2)+(2670*E67))*0.0001/B67,-2)</f>
        <v>2600</v>
      </c>
      <c r="G67" s="58" t="s">
        <v>58</v>
      </c>
      <c r="H67" s="175">
        <v>11</v>
      </c>
      <c r="I67" s="86">
        <f>計算基礎!$H$4*(計算基礎!$G$22/H67)*B$67</f>
        <v>17768.436363636367</v>
      </c>
      <c r="J67" s="60">
        <f t="shared" ref="J67:J73" si="11">C$67+D$67+F$67+I67</f>
        <v>49568.436363636371</v>
      </c>
      <c r="K67" s="42">
        <f>ROUNDUP(J67,-2)</f>
        <v>49600</v>
      </c>
    </row>
    <row r="68" spans="1:11" ht="15" customHeight="1">
      <c r="A68" s="330"/>
      <c r="B68" s="333"/>
      <c r="C68" s="333"/>
      <c r="D68" s="333"/>
      <c r="E68" s="333"/>
      <c r="F68" s="348"/>
      <c r="G68" s="55" t="s">
        <v>19</v>
      </c>
      <c r="H68" s="172">
        <v>9</v>
      </c>
      <c r="I68" s="82">
        <f>計算基礎!$H$4*(計算基礎!$G$22/H68)*B$67</f>
        <v>21716.977777777778</v>
      </c>
      <c r="J68" s="42">
        <f t="shared" si="11"/>
        <v>53516.977777777778</v>
      </c>
      <c r="K68" s="42">
        <f t="shared" si="9"/>
        <v>53600</v>
      </c>
    </row>
    <row r="69" spans="1:11" ht="15" customHeight="1">
      <c r="A69" s="330"/>
      <c r="B69" s="333"/>
      <c r="C69" s="333"/>
      <c r="D69" s="333"/>
      <c r="E69" s="333"/>
      <c r="F69" s="348"/>
      <c r="G69" s="55" t="s">
        <v>20</v>
      </c>
      <c r="H69" s="172">
        <v>8</v>
      </c>
      <c r="I69" s="82">
        <f>計算基礎!$H$4*(計算基礎!$G$22/H69)*B$67</f>
        <v>24431.600000000002</v>
      </c>
      <c r="J69" s="42">
        <f t="shared" si="11"/>
        <v>56231.600000000006</v>
      </c>
      <c r="K69" s="42">
        <f t="shared" si="9"/>
        <v>56300</v>
      </c>
    </row>
    <row r="70" spans="1:11" ht="15" customHeight="1">
      <c r="A70" s="330"/>
      <c r="B70" s="333"/>
      <c r="C70" s="333"/>
      <c r="D70" s="333"/>
      <c r="E70" s="333"/>
      <c r="F70" s="348"/>
      <c r="G70" s="55" t="s">
        <v>21</v>
      </c>
      <c r="H70" s="172">
        <v>7</v>
      </c>
      <c r="I70" s="82">
        <f>計算基礎!$H$4*(計算基礎!$G$22/H70)*B$67</f>
        <v>27921.82857142857</v>
      </c>
      <c r="J70" s="42">
        <f t="shared" si="11"/>
        <v>59721.828571428574</v>
      </c>
      <c r="K70" s="42">
        <f t="shared" si="9"/>
        <v>59800</v>
      </c>
    </row>
    <row r="71" spans="1:11" ht="15" customHeight="1">
      <c r="A71" s="330"/>
      <c r="B71" s="333"/>
      <c r="C71" s="333"/>
      <c r="D71" s="333"/>
      <c r="E71" s="333"/>
      <c r="F71" s="348"/>
      <c r="G71" s="55" t="s">
        <v>22</v>
      </c>
      <c r="H71" s="172">
        <v>6</v>
      </c>
      <c r="I71" s="82">
        <f>計算基礎!$H$4*(計算基礎!$G$22/H71)*B$67</f>
        <v>32575.466666666667</v>
      </c>
      <c r="J71" s="42">
        <f t="shared" si="11"/>
        <v>64375.466666666667</v>
      </c>
      <c r="K71" s="42">
        <f t="shared" si="9"/>
        <v>64400</v>
      </c>
    </row>
    <row r="72" spans="1:11" ht="15" customHeight="1">
      <c r="A72" s="330"/>
      <c r="B72" s="333"/>
      <c r="C72" s="333"/>
      <c r="D72" s="333"/>
      <c r="E72" s="333"/>
      <c r="F72" s="348"/>
      <c r="G72" s="55" t="s">
        <v>23</v>
      </c>
      <c r="H72" s="172">
        <v>5</v>
      </c>
      <c r="I72" s="82">
        <f>計算基礎!$H$4*(計算基礎!$G$22/H72)*B$67</f>
        <v>39090.559999999998</v>
      </c>
      <c r="J72" s="42">
        <f t="shared" si="11"/>
        <v>70890.559999999998</v>
      </c>
      <c r="K72" s="42">
        <f t="shared" si="9"/>
        <v>70900</v>
      </c>
    </row>
    <row r="73" spans="1:11" ht="15" customHeight="1" thickBot="1">
      <c r="A73" s="331"/>
      <c r="B73" s="333"/>
      <c r="C73" s="333"/>
      <c r="D73" s="333"/>
      <c r="E73" s="333"/>
      <c r="F73" s="348"/>
      <c r="G73" s="57" t="s">
        <v>24</v>
      </c>
      <c r="H73" s="174">
        <v>5</v>
      </c>
      <c r="I73" s="151">
        <f>計算基礎!$H$4*(計算基礎!$G$22/H73)*B$67</f>
        <v>39090.559999999998</v>
      </c>
      <c r="J73" s="164">
        <f t="shared" si="11"/>
        <v>70890.559999999998</v>
      </c>
      <c r="K73" s="176">
        <f t="shared" si="9"/>
        <v>70900</v>
      </c>
    </row>
    <row r="74" spans="1:11" ht="15" customHeight="1" thickTop="1">
      <c r="A74" s="334">
        <v>2050</v>
      </c>
      <c r="B74" s="336">
        <v>5</v>
      </c>
      <c r="C74" s="336">
        <f>計算基礎!$J$2*B74</f>
        <v>31500</v>
      </c>
      <c r="D74" s="336">
        <f>A74*2</f>
        <v>4100</v>
      </c>
      <c r="E74" s="336">
        <f>A74+25</f>
        <v>2075</v>
      </c>
      <c r="F74" s="351">
        <f>ROUNDUP(((24*E74^2)+(2670*E74))*0.0001/B74,-2)</f>
        <v>2200</v>
      </c>
      <c r="G74" s="177" t="s">
        <v>58</v>
      </c>
      <c r="H74" s="178">
        <v>14</v>
      </c>
      <c r="I74" s="179">
        <f>計算基礎!$H$4*(計算基礎!$G$22/H74)*B$74</f>
        <v>17451.142857142855</v>
      </c>
      <c r="J74" s="180">
        <f t="shared" ref="J74:J80" si="12">C$74+D$74+F$74+I74</f>
        <v>55251.142857142855</v>
      </c>
      <c r="K74" s="180">
        <f>ROUNDUP(J74,-2)</f>
        <v>55300</v>
      </c>
    </row>
    <row r="75" spans="1:11" ht="15" customHeight="1">
      <c r="A75" s="330"/>
      <c r="B75" s="333"/>
      <c r="C75" s="333"/>
      <c r="D75" s="333"/>
      <c r="E75" s="333"/>
      <c r="F75" s="348"/>
      <c r="G75" s="55" t="s">
        <v>19</v>
      </c>
      <c r="H75" s="172">
        <v>11</v>
      </c>
      <c r="I75" s="82">
        <f>計算基礎!$H$4*(計算基礎!$G$22/H75)*B$74</f>
        <v>22210.54545454546</v>
      </c>
      <c r="J75" s="42">
        <f t="shared" si="12"/>
        <v>60010.545454545456</v>
      </c>
      <c r="K75" s="42">
        <f t="shared" si="9"/>
        <v>60100</v>
      </c>
    </row>
    <row r="76" spans="1:11" ht="15" customHeight="1">
      <c r="A76" s="330"/>
      <c r="B76" s="333"/>
      <c r="C76" s="333"/>
      <c r="D76" s="333"/>
      <c r="E76" s="333"/>
      <c r="F76" s="348"/>
      <c r="G76" s="55" t="s">
        <v>20</v>
      </c>
      <c r="H76" s="172">
        <v>9</v>
      </c>
      <c r="I76" s="82">
        <f>計算基礎!$H$4*(計算基礎!$G$22/H76)*B$74</f>
        <v>27146.222222222223</v>
      </c>
      <c r="J76" s="42">
        <f t="shared" si="12"/>
        <v>64946.222222222219</v>
      </c>
      <c r="K76" s="42">
        <f t="shared" si="9"/>
        <v>65000</v>
      </c>
    </row>
    <row r="77" spans="1:11" ht="15" customHeight="1">
      <c r="A77" s="330"/>
      <c r="B77" s="333"/>
      <c r="C77" s="333"/>
      <c r="D77" s="333"/>
      <c r="E77" s="333"/>
      <c r="F77" s="348"/>
      <c r="G77" s="55" t="s">
        <v>21</v>
      </c>
      <c r="H77" s="172">
        <v>8</v>
      </c>
      <c r="I77" s="82">
        <f>計算基礎!$H$4*(計算基礎!$G$22/H77)*B$74</f>
        <v>30539.500000000004</v>
      </c>
      <c r="J77" s="42">
        <f t="shared" si="12"/>
        <v>68339.5</v>
      </c>
      <c r="K77" s="42">
        <f t="shared" si="9"/>
        <v>68400</v>
      </c>
    </row>
    <row r="78" spans="1:11" ht="15" customHeight="1">
      <c r="A78" s="330"/>
      <c r="B78" s="333"/>
      <c r="C78" s="333"/>
      <c r="D78" s="333"/>
      <c r="E78" s="333"/>
      <c r="F78" s="348"/>
      <c r="G78" s="55" t="s">
        <v>22</v>
      </c>
      <c r="H78" s="172">
        <v>7</v>
      </c>
      <c r="I78" s="82">
        <f>計算基礎!$H$4*(計算基礎!$G$22/H78)*B$74</f>
        <v>34902.28571428571</v>
      </c>
      <c r="J78" s="42">
        <f t="shared" si="12"/>
        <v>72702.28571428571</v>
      </c>
      <c r="K78" s="42">
        <f t="shared" si="9"/>
        <v>72800</v>
      </c>
    </row>
    <row r="79" spans="1:11" ht="15" customHeight="1">
      <c r="A79" s="330"/>
      <c r="B79" s="333"/>
      <c r="C79" s="333"/>
      <c r="D79" s="333"/>
      <c r="E79" s="333"/>
      <c r="F79" s="348"/>
      <c r="G79" s="55" t="s">
        <v>23</v>
      </c>
      <c r="H79" s="172">
        <v>6</v>
      </c>
      <c r="I79" s="82">
        <f>計算基礎!$H$4*(計算基礎!$G$22/H79)*B$74</f>
        <v>40719.333333333336</v>
      </c>
      <c r="J79" s="42">
        <f t="shared" si="12"/>
        <v>78519.333333333343</v>
      </c>
      <c r="K79" s="42">
        <f t="shared" si="9"/>
        <v>78600</v>
      </c>
    </row>
    <row r="80" spans="1:11" ht="15" customHeight="1" thickBot="1">
      <c r="A80" s="335"/>
      <c r="B80" s="337"/>
      <c r="C80" s="337"/>
      <c r="D80" s="337"/>
      <c r="E80" s="337"/>
      <c r="F80" s="349"/>
      <c r="G80" s="56" t="s">
        <v>24</v>
      </c>
      <c r="H80" s="173">
        <v>5</v>
      </c>
      <c r="I80" s="87">
        <f>計算基礎!$H$4*(計算基礎!$G$22/H80)*B$74</f>
        <v>48863.199999999997</v>
      </c>
      <c r="J80" s="165">
        <f t="shared" si="12"/>
        <v>86663.2</v>
      </c>
      <c r="K80" s="41">
        <f t="shared" si="9"/>
        <v>86700</v>
      </c>
    </row>
    <row r="81" spans="1:11" ht="15" customHeight="1" thickTop="1">
      <c r="A81" s="341">
        <v>2100</v>
      </c>
      <c r="B81" s="333">
        <v>5</v>
      </c>
      <c r="C81" s="333">
        <f>計算基礎!$J$2*B81</f>
        <v>31500</v>
      </c>
      <c r="D81" s="333">
        <f>A81*2</f>
        <v>4200</v>
      </c>
      <c r="E81" s="333">
        <f>A81+25</f>
        <v>2125</v>
      </c>
      <c r="F81" s="348">
        <f>ROUNDUP(((24*E81^2)+(2670*E81))*0.0001/B81,-2)</f>
        <v>2300</v>
      </c>
      <c r="G81" s="53" t="s">
        <v>58</v>
      </c>
      <c r="H81" s="171">
        <v>13</v>
      </c>
      <c r="I81" s="81">
        <f>計算基礎!$H$4*(計算基礎!$G$22/H81)*B$81</f>
        <v>18793.538461538461</v>
      </c>
      <c r="J81" s="42">
        <f t="shared" ref="J81:J87" si="13">C$81+D$81+F$81+I81</f>
        <v>56793.538461538461</v>
      </c>
      <c r="K81" s="42">
        <f>ROUNDUP(J81,-2)</f>
        <v>56800</v>
      </c>
    </row>
    <row r="82" spans="1:11" ht="15" customHeight="1">
      <c r="A82" s="330"/>
      <c r="B82" s="333"/>
      <c r="C82" s="333"/>
      <c r="D82" s="333"/>
      <c r="E82" s="333"/>
      <c r="F82" s="348"/>
      <c r="G82" s="55" t="s">
        <v>19</v>
      </c>
      <c r="H82" s="172">
        <v>11</v>
      </c>
      <c r="I82" s="82">
        <f>計算基礎!$H$4*(計算基礎!$G$22/H82)*B$81</f>
        <v>22210.54545454546</v>
      </c>
      <c r="J82" s="42">
        <f t="shared" si="13"/>
        <v>60210.545454545456</v>
      </c>
      <c r="K82" s="42">
        <f t="shared" si="9"/>
        <v>60300</v>
      </c>
    </row>
    <row r="83" spans="1:11" ht="15" customHeight="1">
      <c r="A83" s="330"/>
      <c r="B83" s="333"/>
      <c r="C83" s="333"/>
      <c r="D83" s="333"/>
      <c r="E83" s="333"/>
      <c r="F83" s="348"/>
      <c r="G83" s="55" t="s">
        <v>20</v>
      </c>
      <c r="H83" s="172">
        <v>9</v>
      </c>
      <c r="I83" s="82">
        <f>計算基礎!$H$4*(計算基礎!$G$22/H83)*B$81</f>
        <v>27146.222222222223</v>
      </c>
      <c r="J83" s="42">
        <f t="shared" si="13"/>
        <v>65146.222222222219</v>
      </c>
      <c r="K83" s="42">
        <f t="shared" si="9"/>
        <v>65200</v>
      </c>
    </row>
    <row r="84" spans="1:11" ht="15" customHeight="1">
      <c r="A84" s="330"/>
      <c r="B84" s="333"/>
      <c r="C84" s="333"/>
      <c r="D84" s="333"/>
      <c r="E84" s="333"/>
      <c r="F84" s="348"/>
      <c r="G84" s="55" t="s">
        <v>21</v>
      </c>
      <c r="H84" s="172">
        <v>8</v>
      </c>
      <c r="I84" s="82">
        <f>計算基礎!$H$4*(計算基礎!$G$22/H84)*B$81</f>
        <v>30539.500000000004</v>
      </c>
      <c r="J84" s="42">
        <f t="shared" si="13"/>
        <v>68539.5</v>
      </c>
      <c r="K84" s="42">
        <f t="shared" si="9"/>
        <v>68600</v>
      </c>
    </row>
    <row r="85" spans="1:11" ht="15" customHeight="1">
      <c r="A85" s="330"/>
      <c r="B85" s="333"/>
      <c r="C85" s="333"/>
      <c r="D85" s="333"/>
      <c r="E85" s="333"/>
      <c r="F85" s="348"/>
      <c r="G85" s="55" t="s">
        <v>22</v>
      </c>
      <c r="H85" s="172">
        <v>7</v>
      </c>
      <c r="I85" s="82">
        <f>計算基礎!$H$4*(計算基礎!$G$22/H85)*B$81</f>
        <v>34902.28571428571</v>
      </c>
      <c r="J85" s="42">
        <f t="shared" si="13"/>
        <v>72902.28571428571</v>
      </c>
      <c r="K85" s="42">
        <f t="shared" si="9"/>
        <v>73000</v>
      </c>
    </row>
    <row r="86" spans="1:11" ht="15" customHeight="1">
      <c r="A86" s="330"/>
      <c r="B86" s="333"/>
      <c r="C86" s="333"/>
      <c r="D86" s="333"/>
      <c r="E86" s="333"/>
      <c r="F86" s="348"/>
      <c r="G86" s="55" t="s">
        <v>23</v>
      </c>
      <c r="H86" s="172">
        <v>6</v>
      </c>
      <c r="I86" s="82">
        <f>計算基礎!$H$4*(計算基礎!$G$22/H86)*B$81</f>
        <v>40719.333333333336</v>
      </c>
      <c r="J86" s="42">
        <f t="shared" si="13"/>
        <v>78719.333333333343</v>
      </c>
      <c r="K86" s="42">
        <f t="shared" si="9"/>
        <v>78800</v>
      </c>
    </row>
    <row r="87" spans="1:11" ht="15" customHeight="1" thickBot="1">
      <c r="A87" s="335"/>
      <c r="B87" s="337"/>
      <c r="C87" s="337"/>
      <c r="D87" s="337"/>
      <c r="E87" s="337"/>
      <c r="F87" s="349"/>
      <c r="G87" s="56" t="s">
        <v>24</v>
      </c>
      <c r="H87" s="173">
        <v>5</v>
      </c>
      <c r="I87" s="87">
        <f>計算基礎!$H$4*(計算基礎!$G$22/H87)*B$81</f>
        <v>48863.199999999997</v>
      </c>
      <c r="J87" s="41">
        <f t="shared" si="13"/>
        <v>86863.2</v>
      </c>
      <c r="K87" s="41">
        <f t="shared" si="9"/>
        <v>86900</v>
      </c>
    </row>
    <row r="88" spans="1:11" ht="15" customHeight="1" thickTop="1">
      <c r="A88" s="341">
        <v>2150</v>
      </c>
      <c r="B88" s="332">
        <v>5</v>
      </c>
      <c r="C88" s="332">
        <f>計算基礎!$J$2*B88</f>
        <v>31500</v>
      </c>
      <c r="D88" s="332">
        <f>A88*2</f>
        <v>4300</v>
      </c>
      <c r="E88" s="342">
        <f>A88+25</f>
        <v>2175</v>
      </c>
      <c r="F88" s="350">
        <f>ROUNDUP(((24*E88^2)+(2670*E88))*0.0001/B88,-2)</f>
        <v>2400</v>
      </c>
      <c r="G88" s="53" t="s">
        <v>58</v>
      </c>
      <c r="H88" s="171">
        <v>13</v>
      </c>
      <c r="I88" s="81">
        <f>計算基礎!$H$4*(計算基礎!$G$22/H88)*B$88</f>
        <v>18793.538461538461</v>
      </c>
      <c r="J88" s="42">
        <f t="shared" ref="J88:J94" si="14">C$88+D$88+F$88+I88</f>
        <v>56993.538461538461</v>
      </c>
      <c r="K88" s="42">
        <f>ROUNDUP(J88,-2)</f>
        <v>57000</v>
      </c>
    </row>
    <row r="89" spans="1:11" ht="15" customHeight="1">
      <c r="A89" s="330"/>
      <c r="B89" s="333"/>
      <c r="C89" s="333"/>
      <c r="D89" s="333"/>
      <c r="E89" s="333"/>
      <c r="F89" s="348"/>
      <c r="G89" s="55" t="s">
        <v>19</v>
      </c>
      <c r="H89" s="172">
        <v>11</v>
      </c>
      <c r="I89" s="82">
        <f>計算基礎!$H$4*(計算基礎!$G$22/H89)*B$88</f>
        <v>22210.54545454546</v>
      </c>
      <c r="J89" s="42">
        <f t="shared" si="14"/>
        <v>60410.545454545456</v>
      </c>
      <c r="K89" s="42">
        <f t="shared" si="9"/>
        <v>60500</v>
      </c>
    </row>
    <row r="90" spans="1:11" ht="15" customHeight="1">
      <c r="A90" s="330"/>
      <c r="B90" s="333"/>
      <c r="C90" s="333"/>
      <c r="D90" s="333"/>
      <c r="E90" s="333"/>
      <c r="F90" s="348"/>
      <c r="G90" s="55" t="s">
        <v>20</v>
      </c>
      <c r="H90" s="172">
        <v>9</v>
      </c>
      <c r="I90" s="82">
        <f>計算基礎!$H$4*(計算基礎!$G$22/H90)*B$88</f>
        <v>27146.222222222223</v>
      </c>
      <c r="J90" s="42">
        <f t="shared" si="14"/>
        <v>65346.222222222219</v>
      </c>
      <c r="K90" s="42">
        <f t="shared" si="9"/>
        <v>65400</v>
      </c>
    </row>
    <row r="91" spans="1:11" ht="15" customHeight="1">
      <c r="A91" s="330"/>
      <c r="B91" s="333"/>
      <c r="C91" s="333"/>
      <c r="D91" s="333"/>
      <c r="E91" s="333"/>
      <c r="F91" s="348"/>
      <c r="G91" s="55" t="s">
        <v>21</v>
      </c>
      <c r="H91" s="172">
        <v>8</v>
      </c>
      <c r="I91" s="82">
        <f>計算基礎!$H$4*(計算基礎!$G$22/H91)*B$88</f>
        <v>30539.500000000004</v>
      </c>
      <c r="J91" s="42">
        <f t="shared" si="14"/>
        <v>68739.5</v>
      </c>
      <c r="K91" s="42">
        <f t="shared" si="9"/>
        <v>68800</v>
      </c>
    </row>
    <row r="92" spans="1:11" ht="15" customHeight="1">
      <c r="A92" s="330"/>
      <c r="B92" s="333"/>
      <c r="C92" s="333"/>
      <c r="D92" s="333"/>
      <c r="E92" s="333"/>
      <c r="F92" s="348"/>
      <c r="G92" s="55" t="s">
        <v>22</v>
      </c>
      <c r="H92" s="172">
        <v>7</v>
      </c>
      <c r="I92" s="82">
        <f>計算基礎!$H$4*(計算基礎!$G$22/H92)*B$88</f>
        <v>34902.28571428571</v>
      </c>
      <c r="J92" s="42">
        <f t="shared" si="14"/>
        <v>73102.28571428571</v>
      </c>
      <c r="K92" s="42">
        <f t="shared" si="9"/>
        <v>73200</v>
      </c>
    </row>
    <row r="93" spans="1:11" ht="15" customHeight="1">
      <c r="A93" s="330"/>
      <c r="B93" s="333"/>
      <c r="C93" s="333"/>
      <c r="D93" s="333"/>
      <c r="E93" s="333"/>
      <c r="F93" s="348"/>
      <c r="G93" s="55" t="s">
        <v>23</v>
      </c>
      <c r="H93" s="172">
        <v>6</v>
      </c>
      <c r="I93" s="82">
        <f>計算基礎!$H$4*(計算基礎!$G$22/H93)*B$88</f>
        <v>40719.333333333336</v>
      </c>
      <c r="J93" s="42">
        <f t="shared" si="14"/>
        <v>78919.333333333343</v>
      </c>
      <c r="K93" s="42">
        <f t="shared" si="9"/>
        <v>79000</v>
      </c>
    </row>
    <row r="94" spans="1:11" ht="15" customHeight="1" thickBot="1">
      <c r="A94" s="331"/>
      <c r="B94" s="337"/>
      <c r="C94" s="337"/>
      <c r="D94" s="337"/>
      <c r="E94" s="337"/>
      <c r="F94" s="349"/>
      <c r="G94" s="57" t="s">
        <v>24</v>
      </c>
      <c r="H94" s="174">
        <v>5</v>
      </c>
      <c r="I94" s="151">
        <f>計算基礎!$H$4*(計算基礎!$G$22/H94)*B$88</f>
        <v>48863.199999999997</v>
      </c>
      <c r="J94" s="41">
        <f t="shared" si="14"/>
        <v>87063.2</v>
      </c>
      <c r="K94" s="41">
        <f t="shared" si="9"/>
        <v>87100</v>
      </c>
    </row>
    <row r="95" spans="1:11" ht="15" customHeight="1" thickTop="1">
      <c r="A95" s="329">
        <v>2200</v>
      </c>
      <c r="B95" s="332">
        <v>5</v>
      </c>
      <c r="C95" s="332">
        <f>計算基礎!$J$2*B95</f>
        <v>31500</v>
      </c>
      <c r="D95" s="332">
        <f>A95*2</f>
        <v>4400</v>
      </c>
      <c r="E95" s="332">
        <f>A95+25</f>
        <v>2225</v>
      </c>
      <c r="F95" s="350">
        <f>ROUNDUP(((24*E95^2)+(2670*E95))*0.0001/B95,-2)</f>
        <v>2500</v>
      </c>
      <c r="G95" s="58" t="s">
        <v>58</v>
      </c>
      <c r="H95" s="175">
        <v>13</v>
      </c>
      <c r="I95" s="86">
        <f>計算基礎!$H$4*(計算基礎!$G$22/H95)*B$95</f>
        <v>18793.538461538461</v>
      </c>
      <c r="J95" s="42">
        <f t="shared" ref="J95:J101" si="15">C$95+D$95+F$95+I95</f>
        <v>57193.538461538461</v>
      </c>
      <c r="K95" s="42">
        <f>ROUNDUP(J95,-2)</f>
        <v>57200</v>
      </c>
    </row>
    <row r="96" spans="1:11" ht="15" customHeight="1">
      <c r="A96" s="330"/>
      <c r="B96" s="333"/>
      <c r="C96" s="333"/>
      <c r="D96" s="333"/>
      <c r="E96" s="333"/>
      <c r="F96" s="348"/>
      <c r="G96" s="55" t="s">
        <v>19</v>
      </c>
      <c r="H96" s="172">
        <v>11</v>
      </c>
      <c r="I96" s="82">
        <f>計算基礎!$H$4*(計算基礎!$G$22/H96)*B$95</f>
        <v>22210.54545454546</v>
      </c>
      <c r="J96" s="42">
        <f t="shared" si="15"/>
        <v>60610.545454545456</v>
      </c>
      <c r="K96" s="42">
        <f t="shared" si="9"/>
        <v>60700</v>
      </c>
    </row>
    <row r="97" spans="1:11" ht="15" customHeight="1">
      <c r="A97" s="330"/>
      <c r="B97" s="333"/>
      <c r="C97" s="333"/>
      <c r="D97" s="333"/>
      <c r="E97" s="333"/>
      <c r="F97" s="348"/>
      <c r="G97" s="55" t="s">
        <v>20</v>
      </c>
      <c r="H97" s="172">
        <v>9</v>
      </c>
      <c r="I97" s="82">
        <f>計算基礎!$H$4*(計算基礎!$G$22/H97)*B$95</f>
        <v>27146.222222222223</v>
      </c>
      <c r="J97" s="42">
        <f t="shared" si="15"/>
        <v>65546.222222222219</v>
      </c>
      <c r="K97" s="42">
        <f t="shared" si="9"/>
        <v>65600</v>
      </c>
    </row>
    <row r="98" spans="1:11" ht="15" customHeight="1">
      <c r="A98" s="330"/>
      <c r="B98" s="333"/>
      <c r="C98" s="333"/>
      <c r="D98" s="333"/>
      <c r="E98" s="333"/>
      <c r="F98" s="348"/>
      <c r="G98" s="55" t="s">
        <v>21</v>
      </c>
      <c r="H98" s="172">
        <v>8</v>
      </c>
      <c r="I98" s="82">
        <f>計算基礎!$H$4*(計算基礎!$G$22/H98)*B$95</f>
        <v>30539.500000000004</v>
      </c>
      <c r="J98" s="42">
        <f t="shared" si="15"/>
        <v>68939.5</v>
      </c>
      <c r="K98" s="42">
        <f t="shared" si="9"/>
        <v>69000</v>
      </c>
    </row>
    <row r="99" spans="1:11" ht="15" customHeight="1">
      <c r="A99" s="330"/>
      <c r="B99" s="333"/>
      <c r="C99" s="333"/>
      <c r="D99" s="333"/>
      <c r="E99" s="333"/>
      <c r="F99" s="348"/>
      <c r="G99" s="55" t="s">
        <v>22</v>
      </c>
      <c r="H99" s="172">
        <v>7</v>
      </c>
      <c r="I99" s="82">
        <f>計算基礎!$H$4*(計算基礎!$G$22/H99)*B$95</f>
        <v>34902.28571428571</v>
      </c>
      <c r="J99" s="42">
        <f t="shared" si="15"/>
        <v>73302.28571428571</v>
      </c>
      <c r="K99" s="42">
        <f t="shared" si="9"/>
        <v>73400</v>
      </c>
    </row>
    <row r="100" spans="1:11" ht="15" customHeight="1">
      <c r="A100" s="330"/>
      <c r="B100" s="333"/>
      <c r="C100" s="333"/>
      <c r="D100" s="333"/>
      <c r="E100" s="333"/>
      <c r="F100" s="348"/>
      <c r="G100" s="55" t="s">
        <v>23</v>
      </c>
      <c r="H100" s="172">
        <v>6</v>
      </c>
      <c r="I100" s="82">
        <f>計算基礎!$H$4*(計算基礎!$G$22/H100)*B$95</f>
        <v>40719.333333333336</v>
      </c>
      <c r="J100" s="42">
        <f t="shared" si="15"/>
        <v>79119.333333333343</v>
      </c>
      <c r="K100" s="42">
        <f t="shared" si="9"/>
        <v>79200</v>
      </c>
    </row>
    <row r="101" spans="1:11" ht="15" customHeight="1" thickBot="1">
      <c r="A101" s="330"/>
      <c r="B101" s="346"/>
      <c r="C101" s="346"/>
      <c r="D101" s="346"/>
      <c r="E101" s="346"/>
      <c r="F101" s="341"/>
      <c r="G101" s="55" t="s">
        <v>24</v>
      </c>
      <c r="H101" s="172">
        <v>5</v>
      </c>
      <c r="I101" s="82">
        <f>計算基礎!$H$4*(計算基礎!$G$22/H101)*B$95</f>
        <v>48863.199999999997</v>
      </c>
      <c r="J101" s="163">
        <f t="shared" si="15"/>
        <v>87263.2</v>
      </c>
      <c r="K101" s="43">
        <f t="shared" si="9"/>
        <v>87300</v>
      </c>
    </row>
    <row r="102" spans="1:11" ht="15" customHeight="1" thickBot="1">
      <c r="A102" s="142"/>
      <c r="B102" s="142"/>
      <c r="C102" s="142"/>
      <c r="D102" s="142"/>
      <c r="E102" s="142"/>
      <c r="F102" s="142"/>
    </row>
    <row r="103" spans="1:11" ht="15" customHeight="1" thickBot="1">
      <c r="A103" s="145" t="s">
        <v>1</v>
      </c>
      <c r="B103" s="148" t="s">
        <v>61</v>
      </c>
      <c r="C103" s="147" t="str">
        <f>"融着費(@" &amp; 計算基礎!$J$2&amp;")"</f>
        <v>融着費(@6300)</v>
      </c>
      <c r="D103" s="148" t="s">
        <v>60</v>
      </c>
      <c r="E103" s="148"/>
      <c r="F103" s="148" t="s">
        <v>59</v>
      </c>
      <c r="G103" s="145" t="s">
        <v>0</v>
      </c>
      <c r="H103" s="146" t="s">
        <v>3</v>
      </c>
      <c r="I103" s="147" t="s">
        <v>2</v>
      </c>
      <c r="J103" s="150"/>
      <c r="K103" s="150" t="s">
        <v>49</v>
      </c>
    </row>
    <row r="104" spans="1:11" ht="15" customHeight="1" thickTop="1">
      <c r="A104" s="329">
        <v>2250</v>
      </c>
      <c r="B104" s="333">
        <v>5</v>
      </c>
      <c r="C104" s="332">
        <f>計算基礎!$J$2*B104</f>
        <v>31500</v>
      </c>
      <c r="D104" s="332">
        <f>A104*2</f>
        <v>4500</v>
      </c>
      <c r="E104" s="332">
        <f>A104+25</f>
        <v>2275</v>
      </c>
      <c r="F104" s="350">
        <f>ROUNDUP(((24*E104^2)+(2670*E104))*0.0001/B104,-2)</f>
        <v>2700</v>
      </c>
      <c r="G104" s="58" t="s">
        <v>58</v>
      </c>
      <c r="H104" s="181">
        <v>13</v>
      </c>
      <c r="I104" s="86">
        <f>計算基礎!$H$4*(計算基礎!$G$22/H104)*B$104</f>
        <v>18793.538461538461</v>
      </c>
      <c r="J104" s="60">
        <f t="shared" ref="J104:J110" si="16">C$104+D$104+F$104+I104</f>
        <v>57493.538461538461</v>
      </c>
      <c r="K104" s="42">
        <f>ROUNDUP(J104,-2)</f>
        <v>57500</v>
      </c>
    </row>
    <row r="105" spans="1:11" ht="15" customHeight="1">
      <c r="A105" s="330"/>
      <c r="B105" s="333"/>
      <c r="C105" s="333"/>
      <c r="D105" s="333"/>
      <c r="E105" s="333"/>
      <c r="F105" s="348"/>
      <c r="G105" s="55" t="s">
        <v>19</v>
      </c>
      <c r="H105" s="182">
        <v>11</v>
      </c>
      <c r="I105" s="82">
        <f>計算基礎!$H$4*(計算基礎!$G$22/H105)*B$104</f>
        <v>22210.54545454546</v>
      </c>
      <c r="J105" s="42">
        <f t="shared" si="16"/>
        <v>60910.545454545456</v>
      </c>
      <c r="K105" s="42">
        <f t="shared" ref="K105:K152" si="17">ROUNDUP(J105,-2)</f>
        <v>61000</v>
      </c>
    </row>
    <row r="106" spans="1:11" ht="15" customHeight="1">
      <c r="A106" s="330"/>
      <c r="B106" s="333"/>
      <c r="C106" s="333"/>
      <c r="D106" s="333"/>
      <c r="E106" s="333"/>
      <c r="F106" s="348"/>
      <c r="G106" s="55" t="s">
        <v>20</v>
      </c>
      <c r="H106" s="182">
        <v>9</v>
      </c>
      <c r="I106" s="82">
        <f>計算基礎!$H$4*(計算基礎!$G$22/H106)*B$104</f>
        <v>27146.222222222223</v>
      </c>
      <c r="J106" s="42">
        <f t="shared" si="16"/>
        <v>65846.222222222219</v>
      </c>
      <c r="K106" s="42">
        <f t="shared" si="17"/>
        <v>65900</v>
      </c>
    </row>
    <row r="107" spans="1:11" ht="15" customHeight="1">
      <c r="A107" s="330"/>
      <c r="B107" s="333"/>
      <c r="C107" s="333"/>
      <c r="D107" s="333"/>
      <c r="E107" s="333"/>
      <c r="F107" s="348"/>
      <c r="G107" s="55" t="s">
        <v>21</v>
      </c>
      <c r="H107" s="182">
        <v>8</v>
      </c>
      <c r="I107" s="82">
        <f>計算基礎!$H$4*(計算基礎!$G$22/H107)*B$104</f>
        <v>30539.500000000004</v>
      </c>
      <c r="J107" s="42">
        <f t="shared" si="16"/>
        <v>69239.5</v>
      </c>
      <c r="K107" s="42">
        <f t="shared" si="17"/>
        <v>69300</v>
      </c>
    </row>
    <row r="108" spans="1:11" ht="15" customHeight="1">
      <c r="A108" s="330"/>
      <c r="B108" s="333"/>
      <c r="C108" s="333"/>
      <c r="D108" s="333"/>
      <c r="E108" s="333"/>
      <c r="F108" s="348"/>
      <c r="G108" s="55" t="s">
        <v>22</v>
      </c>
      <c r="H108" s="182">
        <v>7</v>
      </c>
      <c r="I108" s="82">
        <f>計算基礎!$H$4*(計算基礎!$G$22/H108)*B$104</f>
        <v>34902.28571428571</v>
      </c>
      <c r="J108" s="42">
        <f t="shared" si="16"/>
        <v>73602.28571428571</v>
      </c>
      <c r="K108" s="42">
        <f t="shared" si="17"/>
        <v>73700</v>
      </c>
    </row>
    <row r="109" spans="1:11" ht="15" customHeight="1">
      <c r="A109" s="330"/>
      <c r="B109" s="333"/>
      <c r="C109" s="333"/>
      <c r="D109" s="333"/>
      <c r="E109" s="333"/>
      <c r="F109" s="348"/>
      <c r="G109" s="55" t="s">
        <v>23</v>
      </c>
      <c r="H109" s="182">
        <v>6</v>
      </c>
      <c r="I109" s="82">
        <f>計算基礎!$H$4*(計算基礎!$G$22/H109)*B$104</f>
        <v>40719.333333333336</v>
      </c>
      <c r="J109" s="42">
        <f t="shared" si="16"/>
        <v>79419.333333333343</v>
      </c>
      <c r="K109" s="42">
        <f t="shared" si="17"/>
        <v>79500</v>
      </c>
    </row>
    <row r="110" spans="1:11" ht="15" customHeight="1" thickBot="1">
      <c r="A110" s="335"/>
      <c r="B110" s="337"/>
      <c r="C110" s="337"/>
      <c r="D110" s="337"/>
      <c r="E110" s="337"/>
      <c r="F110" s="349"/>
      <c r="G110" s="56" t="s">
        <v>24</v>
      </c>
      <c r="H110" s="183">
        <v>5</v>
      </c>
      <c r="I110" s="87">
        <f>計算基礎!$H$4*(計算基礎!$G$22/H110)*B$104</f>
        <v>48863.199999999997</v>
      </c>
      <c r="J110" s="165">
        <f t="shared" si="16"/>
        <v>87563.199999999997</v>
      </c>
      <c r="K110" s="41">
        <f t="shared" si="17"/>
        <v>87600</v>
      </c>
    </row>
    <row r="111" spans="1:11" ht="15" customHeight="1" thickTop="1">
      <c r="A111" s="341">
        <v>2300</v>
      </c>
      <c r="B111" s="332">
        <v>5</v>
      </c>
      <c r="C111" s="333">
        <f>計算基礎!$J$2*B111</f>
        <v>31500</v>
      </c>
      <c r="D111" s="333">
        <f>A111*2</f>
        <v>4600</v>
      </c>
      <c r="E111" s="333">
        <f>A111+25</f>
        <v>2325</v>
      </c>
      <c r="F111" s="348">
        <f>ROUNDUP(((24*E111^2)+(2670*E111))*0.0001/B111,-2)</f>
        <v>2800</v>
      </c>
      <c r="G111" s="53" t="s">
        <v>58</v>
      </c>
      <c r="H111" s="181">
        <v>13</v>
      </c>
      <c r="I111" s="81">
        <f>計算基礎!$H$4*(計算基礎!$G$22/H111)*B$111</f>
        <v>18793.538461538461</v>
      </c>
      <c r="J111" s="42">
        <f t="shared" ref="J111:J117" si="18">C$111+D$111+F$111+I111</f>
        <v>57693.538461538461</v>
      </c>
      <c r="K111" s="42">
        <f>ROUNDUP(J111,-2)</f>
        <v>57700</v>
      </c>
    </row>
    <row r="112" spans="1:11" ht="15" customHeight="1">
      <c r="A112" s="330"/>
      <c r="B112" s="333"/>
      <c r="C112" s="333"/>
      <c r="D112" s="333"/>
      <c r="E112" s="333"/>
      <c r="F112" s="348"/>
      <c r="G112" s="55" t="s">
        <v>19</v>
      </c>
      <c r="H112" s="182">
        <v>11</v>
      </c>
      <c r="I112" s="82">
        <f>計算基礎!$H$4*(計算基礎!$G$22/H112)*B$111</f>
        <v>22210.54545454546</v>
      </c>
      <c r="J112" s="42">
        <f t="shared" si="18"/>
        <v>61110.545454545456</v>
      </c>
      <c r="K112" s="42">
        <f t="shared" si="17"/>
        <v>61200</v>
      </c>
    </row>
    <row r="113" spans="1:11" ht="15" customHeight="1">
      <c r="A113" s="330"/>
      <c r="B113" s="333"/>
      <c r="C113" s="333"/>
      <c r="D113" s="333"/>
      <c r="E113" s="333"/>
      <c r="F113" s="348"/>
      <c r="G113" s="55" t="s">
        <v>20</v>
      </c>
      <c r="H113" s="182">
        <v>9</v>
      </c>
      <c r="I113" s="82">
        <f>計算基礎!$H$4*(計算基礎!$G$22/H113)*B$111</f>
        <v>27146.222222222223</v>
      </c>
      <c r="J113" s="42">
        <f t="shared" si="18"/>
        <v>66046.222222222219</v>
      </c>
      <c r="K113" s="42">
        <f t="shared" si="17"/>
        <v>66100</v>
      </c>
    </row>
    <row r="114" spans="1:11" ht="15" customHeight="1">
      <c r="A114" s="330"/>
      <c r="B114" s="333"/>
      <c r="C114" s="333"/>
      <c r="D114" s="333"/>
      <c r="E114" s="333"/>
      <c r="F114" s="348"/>
      <c r="G114" s="55" t="s">
        <v>21</v>
      </c>
      <c r="H114" s="182">
        <v>8</v>
      </c>
      <c r="I114" s="82">
        <f>計算基礎!$H$4*(計算基礎!$G$22/H114)*B$111</f>
        <v>30539.500000000004</v>
      </c>
      <c r="J114" s="42">
        <f t="shared" si="18"/>
        <v>69439.5</v>
      </c>
      <c r="K114" s="42">
        <f t="shared" si="17"/>
        <v>69500</v>
      </c>
    </row>
    <row r="115" spans="1:11" ht="15" customHeight="1">
      <c r="A115" s="330"/>
      <c r="B115" s="333"/>
      <c r="C115" s="333"/>
      <c r="D115" s="333"/>
      <c r="E115" s="333"/>
      <c r="F115" s="348"/>
      <c r="G115" s="55" t="s">
        <v>22</v>
      </c>
      <c r="H115" s="182">
        <v>7</v>
      </c>
      <c r="I115" s="82">
        <f>計算基礎!$H$4*(計算基礎!$G$22/H115)*B$111</f>
        <v>34902.28571428571</v>
      </c>
      <c r="J115" s="42">
        <f t="shared" si="18"/>
        <v>73802.28571428571</v>
      </c>
      <c r="K115" s="42">
        <f t="shared" si="17"/>
        <v>73900</v>
      </c>
    </row>
    <row r="116" spans="1:11" ht="15" customHeight="1">
      <c r="A116" s="330"/>
      <c r="B116" s="333"/>
      <c r="C116" s="333"/>
      <c r="D116" s="333"/>
      <c r="E116" s="333"/>
      <c r="F116" s="348"/>
      <c r="G116" s="55" t="s">
        <v>23</v>
      </c>
      <c r="H116" s="182">
        <v>6</v>
      </c>
      <c r="I116" s="82">
        <f>計算基礎!$H$4*(計算基礎!$G$22/H116)*B$111</f>
        <v>40719.333333333336</v>
      </c>
      <c r="J116" s="42">
        <f t="shared" si="18"/>
        <v>79619.333333333343</v>
      </c>
      <c r="K116" s="42">
        <f t="shared" si="17"/>
        <v>79700</v>
      </c>
    </row>
    <row r="117" spans="1:11" ht="15" customHeight="1" thickBot="1">
      <c r="A117" s="335"/>
      <c r="B117" s="333"/>
      <c r="C117" s="333"/>
      <c r="D117" s="333"/>
      <c r="E117" s="333"/>
      <c r="F117" s="348"/>
      <c r="G117" s="57" t="s">
        <v>24</v>
      </c>
      <c r="H117" s="184">
        <v>5</v>
      </c>
      <c r="I117" s="87">
        <f>計算基礎!$H$4*(計算基礎!$G$22/H117)*B$111</f>
        <v>48863.199999999997</v>
      </c>
      <c r="J117" s="41">
        <f t="shared" si="18"/>
        <v>87763.199999999997</v>
      </c>
      <c r="K117" s="41">
        <f t="shared" si="17"/>
        <v>87800</v>
      </c>
    </row>
    <row r="118" spans="1:11" ht="15" customHeight="1" thickTop="1">
      <c r="A118" s="329">
        <v>2350</v>
      </c>
      <c r="B118" s="332">
        <v>5</v>
      </c>
      <c r="C118" s="332">
        <f>計算基礎!$J$2*B118</f>
        <v>31500</v>
      </c>
      <c r="D118" s="332">
        <f>A118*2</f>
        <v>4700</v>
      </c>
      <c r="E118" s="332">
        <f>A118+25</f>
        <v>2375</v>
      </c>
      <c r="F118" s="350">
        <f>ROUNDUP(((24*E118^2)+(2670*E118))*0.0001/B118,-2)</f>
        <v>2900</v>
      </c>
      <c r="G118" s="58" t="s">
        <v>58</v>
      </c>
      <c r="H118" s="186">
        <v>13</v>
      </c>
      <c r="I118" s="86">
        <f>計算基礎!$H$4*(計算基礎!$G$22/H118)*B$118</f>
        <v>18793.538461538461</v>
      </c>
      <c r="J118" s="42">
        <f t="shared" ref="J118:J124" si="19">C$118+D$118+F$118+I118</f>
        <v>57893.538461538461</v>
      </c>
      <c r="K118" s="42">
        <f>ROUNDUP(J118,-2)</f>
        <v>57900</v>
      </c>
    </row>
    <row r="119" spans="1:11" ht="15" customHeight="1">
      <c r="A119" s="330"/>
      <c r="B119" s="333"/>
      <c r="C119" s="333"/>
      <c r="D119" s="333"/>
      <c r="E119" s="333"/>
      <c r="F119" s="348"/>
      <c r="G119" s="55" t="s">
        <v>19</v>
      </c>
      <c r="H119" s="182">
        <v>11</v>
      </c>
      <c r="I119" s="82">
        <f>計算基礎!$H$4*(計算基礎!$G$22/H119)*B$118</f>
        <v>22210.54545454546</v>
      </c>
      <c r="J119" s="42">
        <f t="shared" si="19"/>
        <v>61310.545454545456</v>
      </c>
      <c r="K119" s="42">
        <f t="shared" si="17"/>
        <v>61400</v>
      </c>
    </row>
    <row r="120" spans="1:11" ht="15" customHeight="1">
      <c r="A120" s="330"/>
      <c r="B120" s="333"/>
      <c r="C120" s="333"/>
      <c r="D120" s="333"/>
      <c r="E120" s="333"/>
      <c r="F120" s="348"/>
      <c r="G120" s="55" t="s">
        <v>20</v>
      </c>
      <c r="H120" s="182">
        <v>9</v>
      </c>
      <c r="I120" s="82">
        <f>計算基礎!$H$4*(計算基礎!$G$22/H120)*B$118</f>
        <v>27146.222222222223</v>
      </c>
      <c r="J120" s="42">
        <f t="shared" si="19"/>
        <v>66246.222222222219</v>
      </c>
      <c r="K120" s="42">
        <f t="shared" si="17"/>
        <v>66300</v>
      </c>
    </row>
    <row r="121" spans="1:11" ht="15" customHeight="1">
      <c r="A121" s="330"/>
      <c r="B121" s="333"/>
      <c r="C121" s="333"/>
      <c r="D121" s="333"/>
      <c r="E121" s="333"/>
      <c r="F121" s="348"/>
      <c r="G121" s="55" t="s">
        <v>21</v>
      </c>
      <c r="H121" s="182">
        <v>7</v>
      </c>
      <c r="I121" s="82">
        <f>計算基礎!$H$4*(計算基礎!$G$22/H121)*B$118</f>
        <v>34902.28571428571</v>
      </c>
      <c r="J121" s="42">
        <f t="shared" si="19"/>
        <v>74002.28571428571</v>
      </c>
      <c r="K121" s="42">
        <f t="shared" si="17"/>
        <v>74100</v>
      </c>
    </row>
    <row r="122" spans="1:11" ht="15" customHeight="1">
      <c r="A122" s="330"/>
      <c r="B122" s="333"/>
      <c r="C122" s="333"/>
      <c r="D122" s="333"/>
      <c r="E122" s="333"/>
      <c r="F122" s="348"/>
      <c r="G122" s="55" t="s">
        <v>22</v>
      </c>
      <c r="H122" s="182">
        <v>7</v>
      </c>
      <c r="I122" s="82">
        <f>計算基礎!$H$4*(計算基礎!$G$22/H122)*B$118</f>
        <v>34902.28571428571</v>
      </c>
      <c r="J122" s="42">
        <f t="shared" si="19"/>
        <v>74002.28571428571</v>
      </c>
      <c r="K122" s="42">
        <f t="shared" si="17"/>
        <v>74100</v>
      </c>
    </row>
    <row r="123" spans="1:11" ht="15" customHeight="1">
      <c r="A123" s="330"/>
      <c r="B123" s="333"/>
      <c r="C123" s="333"/>
      <c r="D123" s="333"/>
      <c r="E123" s="333"/>
      <c r="F123" s="348"/>
      <c r="G123" s="55" t="s">
        <v>23</v>
      </c>
      <c r="H123" s="182">
        <v>6</v>
      </c>
      <c r="I123" s="82">
        <f>計算基礎!$H$4*(計算基礎!$G$22/H123)*B$118</f>
        <v>40719.333333333336</v>
      </c>
      <c r="J123" s="42">
        <f t="shared" si="19"/>
        <v>79819.333333333343</v>
      </c>
      <c r="K123" s="42">
        <f t="shared" si="17"/>
        <v>79900</v>
      </c>
    </row>
    <row r="124" spans="1:11" ht="15" customHeight="1" thickBot="1">
      <c r="A124" s="335"/>
      <c r="B124" s="337"/>
      <c r="C124" s="337"/>
      <c r="D124" s="337"/>
      <c r="E124" s="337"/>
      <c r="F124" s="349"/>
      <c r="G124" s="56" t="s">
        <v>24</v>
      </c>
      <c r="H124" s="183">
        <v>5</v>
      </c>
      <c r="I124" s="87">
        <f>計算基礎!$H$4*(計算基礎!$G$22/H124)*B$118</f>
        <v>48863.199999999997</v>
      </c>
      <c r="J124" s="41">
        <f t="shared" si="19"/>
        <v>87963.199999999997</v>
      </c>
      <c r="K124" s="41">
        <f t="shared" si="17"/>
        <v>88000</v>
      </c>
    </row>
    <row r="125" spans="1:11" ht="15" customHeight="1" thickTop="1">
      <c r="A125" s="341">
        <v>2400</v>
      </c>
      <c r="B125" s="332">
        <v>5</v>
      </c>
      <c r="C125" s="332">
        <f>計算基礎!$J$2*B125</f>
        <v>31500</v>
      </c>
      <c r="D125" s="332">
        <f>A125*2</f>
        <v>4800</v>
      </c>
      <c r="E125" s="342">
        <f>A125+25</f>
        <v>2425</v>
      </c>
      <c r="F125" s="350">
        <f>ROUNDUP(((24*E125^2)+(2670*E125))*0.0001/B125,-2)</f>
        <v>3000</v>
      </c>
      <c r="G125" s="53" t="s">
        <v>58</v>
      </c>
      <c r="H125" s="181">
        <v>13</v>
      </c>
      <c r="I125" s="81">
        <f>計算基礎!$H$4*(計算基礎!$G$22/H125)*B$125</f>
        <v>18793.538461538461</v>
      </c>
      <c r="J125" s="42">
        <f t="shared" ref="J125:J131" si="20">C$125+D$125+F$125+I125</f>
        <v>58093.538461538461</v>
      </c>
      <c r="K125" s="42">
        <f>ROUNDUP(J125,-2)</f>
        <v>58100</v>
      </c>
    </row>
    <row r="126" spans="1:11" ht="15" customHeight="1">
      <c r="A126" s="330"/>
      <c r="B126" s="333"/>
      <c r="C126" s="333"/>
      <c r="D126" s="333"/>
      <c r="E126" s="333"/>
      <c r="F126" s="348"/>
      <c r="G126" s="55" t="s">
        <v>19</v>
      </c>
      <c r="H126" s="182">
        <v>11</v>
      </c>
      <c r="I126" s="82">
        <f>計算基礎!$H$4*(計算基礎!$G$22/H126)*B$125</f>
        <v>22210.54545454546</v>
      </c>
      <c r="J126" s="42">
        <f t="shared" si="20"/>
        <v>61510.545454545456</v>
      </c>
      <c r="K126" s="42">
        <f t="shared" si="17"/>
        <v>61600</v>
      </c>
    </row>
    <row r="127" spans="1:11" ht="15" customHeight="1">
      <c r="A127" s="330"/>
      <c r="B127" s="333"/>
      <c r="C127" s="333"/>
      <c r="D127" s="333"/>
      <c r="E127" s="333"/>
      <c r="F127" s="348"/>
      <c r="G127" s="55" t="s">
        <v>20</v>
      </c>
      <c r="H127" s="182">
        <v>9</v>
      </c>
      <c r="I127" s="82">
        <f>計算基礎!$H$4*(計算基礎!$G$22/H127)*B$125</f>
        <v>27146.222222222223</v>
      </c>
      <c r="J127" s="42">
        <f t="shared" si="20"/>
        <v>66446.222222222219</v>
      </c>
      <c r="K127" s="42">
        <f t="shared" si="17"/>
        <v>66500</v>
      </c>
    </row>
    <row r="128" spans="1:11" ht="15" customHeight="1">
      <c r="A128" s="330"/>
      <c r="B128" s="333"/>
      <c r="C128" s="333"/>
      <c r="D128" s="333"/>
      <c r="E128" s="333"/>
      <c r="F128" s="348"/>
      <c r="G128" s="55" t="s">
        <v>21</v>
      </c>
      <c r="H128" s="182">
        <v>7</v>
      </c>
      <c r="I128" s="82">
        <f>計算基礎!$H$4*(計算基礎!$G$22/H128)*B$125</f>
        <v>34902.28571428571</v>
      </c>
      <c r="J128" s="42">
        <f t="shared" si="20"/>
        <v>74202.28571428571</v>
      </c>
      <c r="K128" s="42">
        <f t="shared" si="17"/>
        <v>74300</v>
      </c>
    </row>
    <row r="129" spans="1:11" ht="15" customHeight="1">
      <c r="A129" s="330"/>
      <c r="B129" s="333"/>
      <c r="C129" s="333"/>
      <c r="D129" s="333"/>
      <c r="E129" s="333"/>
      <c r="F129" s="348"/>
      <c r="G129" s="55" t="s">
        <v>22</v>
      </c>
      <c r="H129" s="182">
        <v>7</v>
      </c>
      <c r="I129" s="82">
        <f>計算基礎!$H$4*(計算基礎!$G$22/H129)*B$125</f>
        <v>34902.28571428571</v>
      </c>
      <c r="J129" s="42">
        <f t="shared" si="20"/>
        <v>74202.28571428571</v>
      </c>
      <c r="K129" s="42">
        <f t="shared" si="17"/>
        <v>74300</v>
      </c>
    </row>
    <row r="130" spans="1:11" ht="15" customHeight="1">
      <c r="A130" s="330"/>
      <c r="B130" s="333"/>
      <c r="C130" s="333"/>
      <c r="D130" s="333"/>
      <c r="E130" s="333"/>
      <c r="F130" s="348"/>
      <c r="G130" s="55" t="s">
        <v>23</v>
      </c>
      <c r="H130" s="182">
        <v>6</v>
      </c>
      <c r="I130" s="82">
        <f>計算基礎!$H$4*(計算基礎!$G$22/H130)*B$125</f>
        <v>40719.333333333336</v>
      </c>
      <c r="J130" s="42">
        <f t="shared" si="20"/>
        <v>80019.333333333343</v>
      </c>
      <c r="K130" s="42">
        <f t="shared" si="17"/>
        <v>80100</v>
      </c>
    </row>
    <row r="131" spans="1:11" ht="15" customHeight="1" thickBot="1">
      <c r="A131" s="331"/>
      <c r="B131" s="337"/>
      <c r="C131" s="337"/>
      <c r="D131" s="337"/>
      <c r="E131" s="337"/>
      <c r="F131" s="349"/>
      <c r="G131" s="56" t="s">
        <v>24</v>
      </c>
      <c r="H131" s="183">
        <v>5</v>
      </c>
      <c r="I131" s="151">
        <f>計算基礎!$H$4*(計算基礎!$G$22/H131)*B$125</f>
        <v>48863.199999999997</v>
      </c>
      <c r="J131" s="41">
        <f t="shared" si="20"/>
        <v>88163.199999999997</v>
      </c>
      <c r="K131" s="41">
        <f t="shared" si="17"/>
        <v>88200</v>
      </c>
    </row>
    <row r="132" spans="1:11" ht="15" customHeight="1" thickTop="1">
      <c r="A132" s="329">
        <v>2450</v>
      </c>
      <c r="B132" s="333">
        <v>5</v>
      </c>
      <c r="C132" s="333">
        <f>計算基礎!$J$2*B132</f>
        <v>31500</v>
      </c>
      <c r="D132" s="333">
        <f>A132*2</f>
        <v>4900</v>
      </c>
      <c r="E132" s="333">
        <f>A132+25</f>
        <v>2475</v>
      </c>
      <c r="F132" s="348">
        <f>ROUNDUP(((24*E132^2)+(2670*E132))*0.0001/B132,-2)</f>
        <v>3100</v>
      </c>
      <c r="G132" s="53" t="s">
        <v>58</v>
      </c>
      <c r="H132" s="181">
        <v>13</v>
      </c>
      <c r="I132" s="86">
        <f>計算基礎!$H$4*(計算基礎!$G$22/H132)*B$132</f>
        <v>18793.538461538461</v>
      </c>
      <c r="J132" s="42">
        <f t="shared" ref="J132:J138" si="21">C$132+D$132+F$132+I132</f>
        <v>58293.538461538461</v>
      </c>
      <c r="K132" s="42">
        <f>ROUNDUP(J132,-2)</f>
        <v>58300</v>
      </c>
    </row>
    <row r="133" spans="1:11" ht="15" customHeight="1">
      <c r="A133" s="330"/>
      <c r="B133" s="333"/>
      <c r="C133" s="333"/>
      <c r="D133" s="333"/>
      <c r="E133" s="333"/>
      <c r="F133" s="348"/>
      <c r="G133" s="55" t="s">
        <v>19</v>
      </c>
      <c r="H133" s="182">
        <v>10</v>
      </c>
      <c r="I133" s="82">
        <f>計算基礎!$H$4*(計算基礎!$G$22/H133)*B$132</f>
        <v>24431.599999999999</v>
      </c>
      <c r="J133" s="42">
        <f t="shared" si="21"/>
        <v>63931.6</v>
      </c>
      <c r="K133" s="42">
        <f t="shared" si="17"/>
        <v>64000</v>
      </c>
    </row>
    <row r="134" spans="1:11" ht="15" customHeight="1">
      <c r="A134" s="330"/>
      <c r="B134" s="333"/>
      <c r="C134" s="333"/>
      <c r="D134" s="333"/>
      <c r="E134" s="333"/>
      <c r="F134" s="348"/>
      <c r="G134" s="55" t="s">
        <v>20</v>
      </c>
      <c r="H134" s="182">
        <v>9</v>
      </c>
      <c r="I134" s="82">
        <f>計算基礎!$H$4*(計算基礎!$G$22/H134)*B$132</f>
        <v>27146.222222222223</v>
      </c>
      <c r="J134" s="42">
        <f t="shared" si="21"/>
        <v>66646.222222222219</v>
      </c>
      <c r="K134" s="42">
        <f t="shared" si="17"/>
        <v>66700</v>
      </c>
    </row>
    <row r="135" spans="1:11" ht="15" customHeight="1">
      <c r="A135" s="330"/>
      <c r="B135" s="333"/>
      <c r="C135" s="333"/>
      <c r="D135" s="333"/>
      <c r="E135" s="333"/>
      <c r="F135" s="348"/>
      <c r="G135" s="55" t="s">
        <v>21</v>
      </c>
      <c r="H135" s="182">
        <v>7</v>
      </c>
      <c r="I135" s="82">
        <f>計算基礎!$H$4*(計算基礎!$G$22/H135)*B$132</f>
        <v>34902.28571428571</v>
      </c>
      <c r="J135" s="42">
        <f t="shared" si="21"/>
        <v>74402.28571428571</v>
      </c>
      <c r="K135" s="42">
        <f t="shared" si="17"/>
        <v>74500</v>
      </c>
    </row>
    <row r="136" spans="1:11" ht="15" customHeight="1">
      <c r="A136" s="330"/>
      <c r="B136" s="333"/>
      <c r="C136" s="333"/>
      <c r="D136" s="333"/>
      <c r="E136" s="333"/>
      <c r="F136" s="348"/>
      <c r="G136" s="55" t="s">
        <v>22</v>
      </c>
      <c r="H136" s="182">
        <v>6</v>
      </c>
      <c r="I136" s="82">
        <f>計算基礎!$H$4*(計算基礎!$G$22/H136)*B$132</f>
        <v>40719.333333333336</v>
      </c>
      <c r="J136" s="42">
        <f t="shared" si="21"/>
        <v>80219.333333333343</v>
      </c>
      <c r="K136" s="42">
        <f t="shared" si="17"/>
        <v>80300</v>
      </c>
    </row>
    <row r="137" spans="1:11" ht="15" customHeight="1">
      <c r="A137" s="330"/>
      <c r="B137" s="333"/>
      <c r="C137" s="333"/>
      <c r="D137" s="333"/>
      <c r="E137" s="333"/>
      <c r="F137" s="348"/>
      <c r="G137" s="55" t="s">
        <v>23</v>
      </c>
      <c r="H137" s="182">
        <v>6</v>
      </c>
      <c r="I137" s="82">
        <f>計算基礎!$H$4*(計算基礎!$G$22/H137)*B$132</f>
        <v>40719.333333333336</v>
      </c>
      <c r="J137" s="42">
        <f t="shared" si="21"/>
        <v>80219.333333333343</v>
      </c>
      <c r="K137" s="42">
        <f t="shared" si="17"/>
        <v>80300</v>
      </c>
    </row>
    <row r="138" spans="1:11" ht="15" customHeight="1" thickBot="1">
      <c r="A138" s="331"/>
      <c r="B138" s="345"/>
      <c r="C138" s="333"/>
      <c r="D138" s="333"/>
      <c r="E138" s="333"/>
      <c r="F138" s="348"/>
      <c r="G138" s="57" t="s">
        <v>24</v>
      </c>
      <c r="H138" s="185">
        <v>5</v>
      </c>
      <c r="I138" s="151">
        <f>計算基礎!$H$4*(計算基礎!$G$22/H138)*B$132</f>
        <v>48863.199999999997</v>
      </c>
      <c r="J138" s="63">
        <f t="shared" si="21"/>
        <v>88363.199999999997</v>
      </c>
      <c r="K138" s="63">
        <f t="shared" si="17"/>
        <v>88400</v>
      </c>
    </row>
    <row r="139" spans="1:11" ht="15" customHeight="1" thickTop="1">
      <c r="A139" s="334">
        <v>2500</v>
      </c>
      <c r="B139" s="333">
        <v>6</v>
      </c>
      <c r="C139" s="336">
        <f>計算基礎!$J$2*B139</f>
        <v>37800</v>
      </c>
      <c r="D139" s="336">
        <f>A139*2</f>
        <v>5000</v>
      </c>
      <c r="E139" s="336">
        <f>A139+25</f>
        <v>2525</v>
      </c>
      <c r="F139" s="351">
        <f>ROUNDUP(((24*E139^2)+(2670*E139))*0.0001/B139,-2)</f>
        <v>2700</v>
      </c>
      <c r="G139" s="156" t="s">
        <v>58</v>
      </c>
      <c r="H139" s="181">
        <v>15</v>
      </c>
      <c r="I139" s="162">
        <f>計算基礎!$H$4*(計算基礎!$G$22/H139)*B$139</f>
        <v>19545.28</v>
      </c>
      <c r="J139" s="42">
        <f t="shared" ref="J139:J145" si="22">C$139+D$139+F$139+I139</f>
        <v>65045.279999999999</v>
      </c>
      <c r="K139" s="42">
        <f>ROUNDUP(J139,-2)</f>
        <v>65100</v>
      </c>
    </row>
    <row r="140" spans="1:11" ht="15" customHeight="1">
      <c r="A140" s="330"/>
      <c r="B140" s="333"/>
      <c r="C140" s="333"/>
      <c r="D140" s="333"/>
      <c r="E140" s="333"/>
      <c r="F140" s="348"/>
      <c r="G140" s="55" t="s">
        <v>19</v>
      </c>
      <c r="H140" s="182">
        <v>12</v>
      </c>
      <c r="I140" s="82">
        <f>計算基礎!$H$4*(計算基礎!$G$22/H140)*B$139</f>
        <v>24431.599999999999</v>
      </c>
      <c r="J140" s="42">
        <f t="shared" si="22"/>
        <v>69931.600000000006</v>
      </c>
      <c r="K140" s="42">
        <f t="shared" si="17"/>
        <v>70000</v>
      </c>
    </row>
    <row r="141" spans="1:11" ht="15" customHeight="1">
      <c r="A141" s="330"/>
      <c r="B141" s="333"/>
      <c r="C141" s="333"/>
      <c r="D141" s="333"/>
      <c r="E141" s="333"/>
      <c r="F141" s="348"/>
      <c r="G141" s="55" t="s">
        <v>20</v>
      </c>
      <c r="H141" s="182">
        <v>10</v>
      </c>
      <c r="I141" s="82">
        <f>計算基礎!$H$4*(計算基礎!$G$22/H141)*B$139</f>
        <v>29317.919999999998</v>
      </c>
      <c r="J141" s="42">
        <f t="shared" si="22"/>
        <v>74817.919999999998</v>
      </c>
      <c r="K141" s="42">
        <f t="shared" si="17"/>
        <v>74900</v>
      </c>
    </row>
    <row r="142" spans="1:11" ht="15" customHeight="1">
      <c r="A142" s="330"/>
      <c r="B142" s="333"/>
      <c r="C142" s="333"/>
      <c r="D142" s="333"/>
      <c r="E142" s="333"/>
      <c r="F142" s="348"/>
      <c r="G142" s="55" t="s">
        <v>21</v>
      </c>
      <c r="H142" s="182">
        <v>8</v>
      </c>
      <c r="I142" s="82">
        <f>計算基礎!$H$4*(計算基礎!$G$22/H142)*B$139</f>
        <v>36647.4</v>
      </c>
      <c r="J142" s="42">
        <f t="shared" si="22"/>
        <v>82147.399999999994</v>
      </c>
      <c r="K142" s="42">
        <f t="shared" si="17"/>
        <v>82200</v>
      </c>
    </row>
    <row r="143" spans="1:11" ht="15" customHeight="1">
      <c r="A143" s="330"/>
      <c r="B143" s="333"/>
      <c r="C143" s="333"/>
      <c r="D143" s="333"/>
      <c r="E143" s="333"/>
      <c r="F143" s="348"/>
      <c r="G143" s="55" t="s">
        <v>22</v>
      </c>
      <c r="H143" s="182">
        <v>7</v>
      </c>
      <c r="I143" s="82">
        <f>計算基礎!$H$4*(計算基礎!$G$22/H143)*B$139</f>
        <v>41882.742857142854</v>
      </c>
      <c r="J143" s="42">
        <f t="shared" si="22"/>
        <v>87382.742857142846</v>
      </c>
      <c r="K143" s="42">
        <f t="shared" si="17"/>
        <v>87400</v>
      </c>
    </row>
    <row r="144" spans="1:11" ht="15" customHeight="1">
      <c r="A144" s="330"/>
      <c r="B144" s="333"/>
      <c r="C144" s="333"/>
      <c r="D144" s="333"/>
      <c r="E144" s="333"/>
      <c r="F144" s="348"/>
      <c r="G144" s="55" t="s">
        <v>23</v>
      </c>
      <c r="H144" s="182">
        <v>6</v>
      </c>
      <c r="I144" s="82">
        <f>計算基礎!$H$4*(計算基礎!$G$22/H144)*B$139</f>
        <v>48863.199999999997</v>
      </c>
      <c r="J144" s="42">
        <f t="shared" si="22"/>
        <v>94363.199999999997</v>
      </c>
      <c r="K144" s="42">
        <f t="shared" si="17"/>
        <v>94400</v>
      </c>
    </row>
    <row r="145" spans="1:11" ht="15" customHeight="1" thickBot="1">
      <c r="A145" s="335"/>
      <c r="B145" s="337"/>
      <c r="C145" s="337"/>
      <c r="D145" s="337"/>
      <c r="E145" s="337"/>
      <c r="F145" s="349"/>
      <c r="G145" s="56" t="s">
        <v>24</v>
      </c>
      <c r="H145" s="184">
        <v>6</v>
      </c>
      <c r="I145" s="87">
        <f>計算基礎!$H$4*(計算基礎!$G$22/H145)*B$139</f>
        <v>48863.199999999997</v>
      </c>
      <c r="J145" s="41">
        <f t="shared" si="22"/>
        <v>94363.199999999997</v>
      </c>
      <c r="K145" s="41">
        <f t="shared" si="17"/>
        <v>94400</v>
      </c>
    </row>
    <row r="146" spans="1:11" ht="15" customHeight="1" thickTop="1">
      <c r="A146" s="329">
        <v>2550</v>
      </c>
      <c r="B146" s="332">
        <v>6</v>
      </c>
      <c r="C146" s="332">
        <f>計算基礎!$J$2*B146</f>
        <v>37800</v>
      </c>
      <c r="D146" s="332">
        <f>A146*2</f>
        <v>5100</v>
      </c>
      <c r="E146" s="332">
        <f>A146+25</f>
        <v>2575</v>
      </c>
      <c r="F146" s="350">
        <f>ROUNDUP(((24*E146^2)+(2670*E146))*0.0001/B146,-2)</f>
        <v>2800</v>
      </c>
      <c r="G146" s="58" t="s">
        <v>58</v>
      </c>
      <c r="H146" s="186">
        <v>15</v>
      </c>
      <c r="I146" s="169">
        <f>計算基礎!$H$4*(計算基礎!$G$22/H146)*B$146</f>
        <v>19545.28</v>
      </c>
      <c r="J146" s="42">
        <f t="shared" ref="J146:J152" si="23">C$146+D$146+F$146+I146</f>
        <v>65245.279999999999</v>
      </c>
      <c r="K146" s="42">
        <f>ROUNDUP(J146,-2)</f>
        <v>65300</v>
      </c>
    </row>
    <row r="147" spans="1:11" ht="15" customHeight="1">
      <c r="A147" s="330"/>
      <c r="B147" s="333"/>
      <c r="C147" s="333"/>
      <c r="D147" s="333"/>
      <c r="E147" s="333"/>
      <c r="F147" s="348"/>
      <c r="G147" s="55" t="s">
        <v>19</v>
      </c>
      <c r="H147" s="182">
        <v>12</v>
      </c>
      <c r="I147" s="170">
        <f>計算基礎!$H$4*(計算基礎!$G$22/H147)*B$146</f>
        <v>24431.599999999999</v>
      </c>
      <c r="J147" s="42">
        <f t="shared" si="23"/>
        <v>70131.600000000006</v>
      </c>
      <c r="K147" s="42">
        <f t="shared" si="17"/>
        <v>70200</v>
      </c>
    </row>
    <row r="148" spans="1:11" ht="15" customHeight="1">
      <c r="A148" s="330"/>
      <c r="B148" s="333"/>
      <c r="C148" s="333"/>
      <c r="D148" s="333"/>
      <c r="E148" s="333"/>
      <c r="F148" s="348"/>
      <c r="G148" s="55" t="s">
        <v>20</v>
      </c>
      <c r="H148" s="182">
        <v>10</v>
      </c>
      <c r="I148" s="170">
        <f>計算基礎!$H$4*(計算基礎!$G$22/H148)*B$146</f>
        <v>29317.919999999998</v>
      </c>
      <c r="J148" s="42">
        <f t="shared" si="23"/>
        <v>75017.919999999998</v>
      </c>
      <c r="K148" s="42">
        <f t="shared" si="17"/>
        <v>75100</v>
      </c>
    </row>
    <row r="149" spans="1:11" ht="15" customHeight="1">
      <c r="A149" s="330"/>
      <c r="B149" s="333"/>
      <c r="C149" s="333"/>
      <c r="D149" s="333"/>
      <c r="E149" s="333"/>
      <c r="F149" s="348"/>
      <c r="G149" s="55" t="s">
        <v>21</v>
      </c>
      <c r="H149" s="182">
        <v>8</v>
      </c>
      <c r="I149" s="170">
        <f>計算基礎!$H$4*(計算基礎!$G$22/H149)*B$146</f>
        <v>36647.4</v>
      </c>
      <c r="J149" s="42">
        <f t="shared" si="23"/>
        <v>82347.399999999994</v>
      </c>
      <c r="K149" s="42">
        <f t="shared" si="17"/>
        <v>82400</v>
      </c>
    </row>
    <row r="150" spans="1:11" ht="15" customHeight="1">
      <c r="A150" s="330"/>
      <c r="B150" s="333"/>
      <c r="C150" s="333"/>
      <c r="D150" s="333"/>
      <c r="E150" s="333"/>
      <c r="F150" s="348"/>
      <c r="G150" s="55" t="s">
        <v>22</v>
      </c>
      <c r="H150" s="182">
        <v>7</v>
      </c>
      <c r="I150" s="170">
        <f>計算基礎!$H$4*(計算基礎!$G$22/H150)*B$146</f>
        <v>41882.742857142854</v>
      </c>
      <c r="J150" s="42">
        <f t="shared" si="23"/>
        <v>87582.742857142846</v>
      </c>
      <c r="K150" s="42">
        <f t="shared" si="17"/>
        <v>87600</v>
      </c>
    </row>
    <row r="151" spans="1:11" ht="15" customHeight="1">
      <c r="A151" s="330"/>
      <c r="B151" s="333"/>
      <c r="C151" s="333"/>
      <c r="D151" s="333"/>
      <c r="E151" s="333"/>
      <c r="F151" s="348"/>
      <c r="G151" s="55" t="s">
        <v>23</v>
      </c>
      <c r="H151" s="182">
        <v>6</v>
      </c>
      <c r="I151" s="170">
        <f>計算基礎!$H$4*(計算基礎!$G$22/H151)*B$146</f>
        <v>48863.199999999997</v>
      </c>
      <c r="J151" s="42">
        <f t="shared" si="23"/>
        <v>94563.199999999997</v>
      </c>
      <c r="K151" s="42">
        <f t="shared" si="17"/>
        <v>94600</v>
      </c>
    </row>
    <row r="152" spans="1:11" ht="15" customHeight="1" thickBot="1">
      <c r="A152" s="330"/>
      <c r="B152" s="346"/>
      <c r="C152" s="346"/>
      <c r="D152" s="346"/>
      <c r="E152" s="346"/>
      <c r="F152" s="341"/>
      <c r="G152" s="55" t="s">
        <v>24</v>
      </c>
      <c r="H152" s="172">
        <v>6</v>
      </c>
      <c r="I152" s="170">
        <f>計算基礎!$H$4*(計算基礎!$G$22/H152)*B$146</f>
        <v>48863.199999999997</v>
      </c>
      <c r="J152" s="163">
        <f t="shared" si="23"/>
        <v>94563.199999999997</v>
      </c>
      <c r="K152" s="43">
        <f t="shared" si="17"/>
        <v>94600</v>
      </c>
    </row>
    <row r="153" spans="1:11" ht="15" customHeight="1" thickBot="1">
      <c r="A153" s="142"/>
      <c r="B153" s="142"/>
      <c r="C153" s="142"/>
      <c r="D153" s="142"/>
      <c r="E153" s="142"/>
      <c r="F153" s="142"/>
    </row>
    <row r="154" spans="1:11" ht="15" customHeight="1" thickBot="1">
      <c r="A154" s="145" t="s">
        <v>1</v>
      </c>
      <c r="B154" s="148" t="s">
        <v>61</v>
      </c>
      <c r="C154" s="147" t="str">
        <f>"融着費(@" &amp; 計算基礎!$J$2&amp;")"</f>
        <v>融着費(@6300)</v>
      </c>
      <c r="D154" s="148" t="s">
        <v>60</v>
      </c>
      <c r="E154" s="148"/>
      <c r="F154" s="148" t="s">
        <v>59</v>
      </c>
      <c r="G154" s="145" t="s">
        <v>0</v>
      </c>
      <c r="H154" s="146" t="s">
        <v>3</v>
      </c>
      <c r="I154" s="147" t="s">
        <v>2</v>
      </c>
      <c r="J154" s="150"/>
      <c r="K154" s="150" t="s">
        <v>49</v>
      </c>
    </row>
    <row r="155" spans="1:11" ht="15" customHeight="1" thickTop="1">
      <c r="A155" s="341">
        <v>2600</v>
      </c>
      <c r="B155" s="333">
        <v>6</v>
      </c>
      <c r="C155" s="333">
        <f>計算基礎!$J$2*B155</f>
        <v>37800</v>
      </c>
      <c r="D155" s="333">
        <f>A155*2</f>
        <v>5200</v>
      </c>
      <c r="E155" s="342">
        <f>A155+25</f>
        <v>2625</v>
      </c>
      <c r="F155" s="347">
        <f>ROUNDUP(((24*E155^2)+(2670*E155))*0.0001/B155,-2)</f>
        <v>2900</v>
      </c>
      <c r="G155" s="58" t="s">
        <v>58</v>
      </c>
      <c r="H155" s="181">
        <v>14</v>
      </c>
      <c r="I155" s="81">
        <f>計算基礎!$H$4*(計算基礎!$G$22/H155)*B$155</f>
        <v>20941.371428571427</v>
      </c>
      <c r="J155" s="42">
        <f t="shared" ref="J155:J161" si="24">C$155+D$155+F$155+I155</f>
        <v>66841.371428571423</v>
      </c>
      <c r="K155" s="42">
        <f>ROUNDUP(J155,-2)</f>
        <v>66900</v>
      </c>
    </row>
    <row r="156" spans="1:11" ht="15" customHeight="1">
      <c r="A156" s="330"/>
      <c r="B156" s="333"/>
      <c r="C156" s="333"/>
      <c r="D156" s="333"/>
      <c r="E156" s="333"/>
      <c r="F156" s="348"/>
      <c r="G156" s="55" t="s">
        <v>19</v>
      </c>
      <c r="H156" s="182">
        <v>12</v>
      </c>
      <c r="I156" s="82">
        <f>計算基礎!$H$4*(計算基礎!$G$22/H156)*B$155</f>
        <v>24431.599999999999</v>
      </c>
      <c r="J156" s="42">
        <f t="shared" si="24"/>
        <v>70331.600000000006</v>
      </c>
      <c r="K156" s="42">
        <f t="shared" ref="K156:K203" si="25">ROUNDUP(J156,-2)</f>
        <v>70400</v>
      </c>
    </row>
    <row r="157" spans="1:11" ht="15" customHeight="1">
      <c r="A157" s="330"/>
      <c r="B157" s="333"/>
      <c r="C157" s="333"/>
      <c r="D157" s="333"/>
      <c r="E157" s="333"/>
      <c r="F157" s="348"/>
      <c r="G157" s="55" t="s">
        <v>20</v>
      </c>
      <c r="H157" s="182">
        <v>10</v>
      </c>
      <c r="I157" s="82">
        <f>計算基礎!$H$4*(計算基礎!$G$22/H157)*B$155</f>
        <v>29317.919999999998</v>
      </c>
      <c r="J157" s="42">
        <f t="shared" si="24"/>
        <v>75217.919999999998</v>
      </c>
      <c r="K157" s="42">
        <f t="shared" si="25"/>
        <v>75300</v>
      </c>
    </row>
    <row r="158" spans="1:11" ht="15" customHeight="1">
      <c r="A158" s="330"/>
      <c r="B158" s="333"/>
      <c r="C158" s="333"/>
      <c r="D158" s="333"/>
      <c r="E158" s="333"/>
      <c r="F158" s="348"/>
      <c r="G158" s="55" t="s">
        <v>21</v>
      </c>
      <c r="H158" s="182">
        <v>8</v>
      </c>
      <c r="I158" s="82">
        <f>計算基礎!$H$4*(計算基礎!$G$22/H158)*B$155</f>
        <v>36647.4</v>
      </c>
      <c r="J158" s="42">
        <f t="shared" si="24"/>
        <v>82547.399999999994</v>
      </c>
      <c r="K158" s="42">
        <f t="shared" si="25"/>
        <v>82600</v>
      </c>
    </row>
    <row r="159" spans="1:11" ht="15" customHeight="1">
      <c r="A159" s="330"/>
      <c r="B159" s="333"/>
      <c r="C159" s="333"/>
      <c r="D159" s="333"/>
      <c r="E159" s="333"/>
      <c r="F159" s="348"/>
      <c r="G159" s="55" t="s">
        <v>22</v>
      </c>
      <c r="H159" s="182">
        <v>7</v>
      </c>
      <c r="I159" s="82">
        <f>計算基礎!$H$4*(計算基礎!$G$22/H159)*B$155</f>
        <v>41882.742857142854</v>
      </c>
      <c r="J159" s="42">
        <f t="shared" si="24"/>
        <v>87782.742857142846</v>
      </c>
      <c r="K159" s="42">
        <f t="shared" si="25"/>
        <v>87800</v>
      </c>
    </row>
    <row r="160" spans="1:11" ht="15" customHeight="1">
      <c r="A160" s="330"/>
      <c r="B160" s="333"/>
      <c r="C160" s="333"/>
      <c r="D160" s="333"/>
      <c r="E160" s="333"/>
      <c r="F160" s="348"/>
      <c r="G160" s="55" t="s">
        <v>23</v>
      </c>
      <c r="H160" s="182">
        <v>6</v>
      </c>
      <c r="I160" s="82">
        <f>計算基礎!$H$4*(計算基礎!$G$22/H160)*B$155</f>
        <v>48863.199999999997</v>
      </c>
      <c r="J160" s="42">
        <f t="shared" si="24"/>
        <v>94763.199999999997</v>
      </c>
      <c r="K160" s="42">
        <f t="shared" si="25"/>
        <v>94800</v>
      </c>
    </row>
    <row r="161" spans="1:11" ht="15" customHeight="1" thickBot="1">
      <c r="A161" s="331"/>
      <c r="B161" s="333"/>
      <c r="C161" s="333"/>
      <c r="D161" s="333"/>
      <c r="E161" s="333"/>
      <c r="F161" s="348"/>
      <c r="G161" s="57" t="s">
        <v>24</v>
      </c>
      <c r="H161" s="184">
        <v>6</v>
      </c>
      <c r="I161" s="151">
        <f>計算基礎!$H$4*(計算基礎!$G$22/H161)*B$155</f>
        <v>48863.199999999997</v>
      </c>
      <c r="J161" s="164">
        <f t="shared" si="24"/>
        <v>94763.199999999997</v>
      </c>
      <c r="K161" s="176">
        <f t="shared" si="25"/>
        <v>94800</v>
      </c>
    </row>
    <row r="162" spans="1:11" ht="15" customHeight="1" thickTop="1">
      <c r="A162" s="329">
        <v>2650</v>
      </c>
      <c r="B162" s="332">
        <v>6</v>
      </c>
      <c r="C162" s="332">
        <f>計算基礎!$J$2*B162</f>
        <v>37800</v>
      </c>
      <c r="D162" s="332">
        <f>A162*2</f>
        <v>5300</v>
      </c>
      <c r="E162" s="332">
        <f>A162+25</f>
        <v>2675</v>
      </c>
      <c r="F162" s="350">
        <f>ROUNDUP(((24*E162^2)+(2670*E162))*0.0001/B162,-2)</f>
        <v>3000</v>
      </c>
      <c r="G162" s="58" t="s">
        <v>58</v>
      </c>
      <c r="H162" s="186">
        <v>14</v>
      </c>
      <c r="I162" s="86">
        <f>計算基礎!$H$4*(計算基礎!$G$22/H162)*B$162</f>
        <v>20941.371428571427</v>
      </c>
      <c r="J162" s="60">
        <f t="shared" ref="J162:J168" si="26">C$162+D$162+F$162+I162</f>
        <v>67041.371428571423</v>
      </c>
      <c r="K162" s="60">
        <f>ROUNDUP(J162,-2)</f>
        <v>67100</v>
      </c>
    </row>
    <row r="163" spans="1:11" ht="15" customHeight="1">
      <c r="A163" s="330"/>
      <c r="B163" s="333"/>
      <c r="C163" s="333"/>
      <c r="D163" s="333"/>
      <c r="E163" s="333"/>
      <c r="F163" s="348"/>
      <c r="G163" s="55" t="s">
        <v>19</v>
      </c>
      <c r="H163" s="182">
        <v>11</v>
      </c>
      <c r="I163" s="82">
        <f>計算基礎!$H$4*(計算基礎!$G$22/H163)*B$162</f>
        <v>26652.654545454548</v>
      </c>
      <c r="J163" s="42">
        <f t="shared" si="26"/>
        <v>72752.654545454541</v>
      </c>
      <c r="K163" s="42">
        <f t="shared" si="25"/>
        <v>72800</v>
      </c>
    </row>
    <row r="164" spans="1:11" ht="15" customHeight="1">
      <c r="A164" s="330"/>
      <c r="B164" s="333"/>
      <c r="C164" s="333"/>
      <c r="D164" s="333"/>
      <c r="E164" s="333"/>
      <c r="F164" s="348"/>
      <c r="G164" s="55" t="s">
        <v>20</v>
      </c>
      <c r="H164" s="182">
        <v>9</v>
      </c>
      <c r="I164" s="82">
        <f>計算基礎!$H$4*(計算基礎!$G$22/H164)*B$162</f>
        <v>32575.466666666667</v>
      </c>
      <c r="J164" s="42">
        <f t="shared" si="26"/>
        <v>78675.466666666674</v>
      </c>
      <c r="K164" s="42">
        <f t="shared" si="25"/>
        <v>78700</v>
      </c>
    </row>
    <row r="165" spans="1:11" ht="15" customHeight="1">
      <c r="A165" s="330"/>
      <c r="B165" s="333"/>
      <c r="C165" s="333"/>
      <c r="D165" s="333"/>
      <c r="E165" s="333"/>
      <c r="F165" s="348"/>
      <c r="G165" s="55" t="s">
        <v>21</v>
      </c>
      <c r="H165" s="182">
        <v>8</v>
      </c>
      <c r="I165" s="82">
        <f>計算基礎!$H$4*(計算基礎!$G$22/H165)*B$162</f>
        <v>36647.4</v>
      </c>
      <c r="J165" s="42">
        <f t="shared" si="26"/>
        <v>82747.399999999994</v>
      </c>
      <c r="K165" s="42">
        <f t="shared" si="25"/>
        <v>82800</v>
      </c>
    </row>
    <row r="166" spans="1:11" ht="15" customHeight="1">
      <c r="A166" s="330"/>
      <c r="B166" s="333"/>
      <c r="C166" s="333"/>
      <c r="D166" s="333"/>
      <c r="E166" s="333"/>
      <c r="F166" s="348"/>
      <c r="G166" s="55" t="s">
        <v>22</v>
      </c>
      <c r="H166" s="182">
        <v>7</v>
      </c>
      <c r="I166" s="82">
        <f>計算基礎!$H$4*(計算基礎!$G$22/H166)*B$162</f>
        <v>41882.742857142854</v>
      </c>
      <c r="J166" s="42">
        <f t="shared" si="26"/>
        <v>87982.742857142846</v>
      </c>
      <c r="K166" s="42">
        <f t="shared" si="25"/>
        <v>88000</v>
      </c>
    </row>
    <row r="167" spans="1:11" ht="15" customHeight="1">
      <c r="A167" s="330"/>
      <c r="B167" s="333"/>
      <c r="C167" s="333"/>
      <c r="D167" s="333"/>
      <c r="E167" s="333"/>
      <c r="F167" s="348"/>
      <c r="G167" s="55" t="s">
        <v>23</v>
      </c>
      <c r="H167" s="182">
        <v>6</v>
      </c>
      <c r="I167" s="82">
        <f>計算基礎!$H$4*(計算基礎!$G$22/H167)*B$162</f>
        <v>48863.199999999997</v>
      </c>
      <c r="J167" s="42">
        <f t="shared" si="26"/>
        <v>94963.199999999997</v>
      </c>
      <c r="K167" s="42">
        <f t="shared" si="25"/>
        <v>95000</v>
      </c>
    </row>
    <row r="168" spans="1:11" ht="15" customHeight="1" thickBot="1">
      <c r="A168" s="335"/>
      <c r="B168" s="337"/>
      <c r="C168" s="337"/>
      <c r="D168" s="337"/>
      <c r="E168" s="337"/>
      <c r="F168" s="349"/>
      <c r="G168" s="56" t="s">
        <v>24</v>
      </c>
      <c r="H168" s="183">
        <v>6</v>
      </c>
      <c r="I168" s="87">
        <f>計算基礎!$H$4*(計算基礎!$G$22/H168)*B$162</f>
        <v>48863.199999999997</v>
      </c>
      <c r="J168" s="165">
        <f t="shared" si="26"/>
        <v>94963.199999999997</v>
      </c>
      <c r="K168" s="41">
        <f t="shared" si="25"/>
        <v>95000</v>
      </c>
    </row>
    <row r="169" spans="1:11" ht="15" customHeight="1" thickTop="1">
      <c r="A169" s="341">
        <v>2700</v>
      </c>
      <c r="B169" s="332">
        <v>6</v>
      </c>
      <c r="C169" s="333">
        <f>計算基礎!$J$2*B169</f>
        <v>37800</v>
      </c>
      <c r="D169" s="333">
        <f>A169*2</f>
        <v>5400</v>
      </c>
      <c r="E169" s="333">
        <f>A169+25</f>
        <v>2725</v>
      </c>
      <c r="F169" s="348">
        <f>ROUNDUP(((24*E169^2)+(2670*E169))*0.0001/B169,-2)</f>
        <v>3100</v>
      </c>
      <c r="G169" s="53" t="s">
        <v>58</v>
      </c>
      <c r="H169" s="186">
        <v>14</v>
      </c>
      <c r="I169" s="81">
        <f>計算基礎!$H$4*(計算基礎!$G$22/H169)*B$169</f>
        <v>20941.371428571427</v>
      </c>
      <c r="J169" s="42">
        <f t="shared" ref="J169:J175" si="27">C$169+D$169+F$169+I169</f>
        <v>67241.371428571423</v>
      </c>
      <c r="K169" s="42">
        <f>ROUNDUP(J169,-2)</f>
        <v>67300</v>
      </c>
    </row>
    <row r="170" spans="1:11" ht="15" customHeight="1">
      <c r="A170" s="330"/>
      <c r="B170" s="333"/>
      <c r="C170" s="333"/>
      <c r="D170" s="333"/>
      <c r="E170" s="333"/>
      <c r="F170" s="348"/>
      <c r="G170" s="55" t="s">
        <v>19</v>
      </c>
      <c r="H170" s="182">
        <v>11</v>
      </c>
      <c r="I170" s="82">
        <f>計算基礎!$H$4*(計算基礎!$G$22/H170)*B$169</f>
        <v>26652.654545454548</v>
      </c>
      <c r="J170" s="42">
        <f t="shared" si="27"/>
        <v>72952.654545454541</v>
      </c>
      <c r="K170" s="42">
        <f t="shared" si="25"/>
        <v>73000</v>
      </c>
    </row>
    <row r="171" spans="1:11" ht="15" customHeight="1">
      <c r="A171" s="330"/>
      <c r="B171" s="333"/>
      <c r="C171" s="333"/>
      <c r="D171" s="333"/>
      <c r="E171" s="333"/>
      <c r="F171" s="348"/>
      <c r="G171" s="55" t="s">
        <v>20</v>
      </c>
      <c r="H171" s="182">
        <v>9</v>
      </c>
      <c r="I171" s="82">
        <f>計算基礎!$H$4*(計算基礎!$G$22/H171)*B$169</f>
        <v>32575.466666666667</v>
      </c>
      <c r="J171" s="42">
        <f t="shared" si="27"/>
        <v>78875.466666666674</v>
      </c>
      <c r="K171" s="42">
        <f t="shared" si="25"/>
        <v>78900</v>
      </c>
    </row>
    <row r="172" spans="1:11" ht="15" customHeight="1">
      <c r="A172" s="330"/>
      <c r="B172" s="333"/>
      <c r="C172" s="333"/>
      <c r="D172" s="333"/>
      <c r="E172" s="333"/>
      <c r="F172" s="348"/>
      <c r="G172" s="55" t="s">
        <v>21</v>
      </c>
      <c r="H172" s="182">
        <v>8</v>
      </c>
      <c r="I172" s="82">
        <f>計算基礎!$H$4*(計算基礎!$G$22/H172)*B$169</f>
        <v>36647.4</v>
      </c>
      <c r="J172" s="42">
        <f t="shared" si="27"/>
        <v>82947.399999999994</v>
      </c>
      <c r="K172" s="42">
        <f t="shared" si="25"/>
        <v>83000</v>
      </c>
    </row>
    <row r="173" spans="1:11" ht="15" customHeight="1">
      <c r="A173" s="330"/>
      <c r="B173" s="333"/>
      <c r="C173" s="333"/>
      <c r="D173" s="333"/>
      <c r="E173" s="333"/>
      <c r="F173" s="348"/>
      <c r="G173" s="55" t="s">
        <v>22</v>
      </c>
      <c r="H173" s="182">
        <v>7</v>
      </c>
      <c r="I173" s="82">
        <f>計算基礎!$H$4*(計算基礎!$G$22/H173)*B$169</f>
        <v>41882.742857142854</v>
      </c>
      <c r="J173" s="42">
        <f t="shared" si="27"/>
        <v>88182.742857142846</v>
      </c>
      <c r="K173" s="42">
        <f t="shared" si="25"/>
        <v>88200</v>
      </c>
    </row>
    <row r="174" spans="1:11" ht="15" customHeight="1">
      <c r="A174" s="330"/>
      <c r="B174" s="333"/>
      <c r="C174" s="333"/>
      <c r="D174" s="333"/>
      <c r="E174" s="333"/>
      <c r="F174" s="348"/>
      <c r="G174" s="55" t="s">
        <v>23</v>
      </c>
      <c r="H174" s="182">
        <v>6</v>
      </c>
      <c r="I174" s="82">
        <f>計算基礎!$H$4*(計算基礎!$G$22/H174)*B$169</f>
        <v>48863.199999999997</v>
      </c>
      <c r="J174" s="42">
        <f t="shared" si="27"/>
        <v>95163.199999999997</v>
      </c>
      <c r="K174" s="42">
        <f t="shared" si="25"/>
        <v>95200</v>
      </c>
    </row>
    <row r="175" spans="1:11" ht="15" customHeight="1" thickBot="1">
      <c r="A175" s="335"/>
      <c r="B175" s="337"/>
      <c r="C175" s="337"/>
      <c r="D175" s="337"/>
      <c r="E175" s="337"/>
      <c r="F175" s="349"/>
      <c r="G175" s="56" t="s">
        <v>24</v>
      </c>
      <c r="H175" s="183">
        <v>6</v>
      </c>
      <c r="I175" s="87">
        <f>計算基礎!$H$4*(計算基礎!$G$22/H175)*B$169</f>
        <v>48863.199999999997</v>
      </c>
      <c r="J175" s="41">
        <f t="shared" si="27"/>
        <v>95163.199999999997</v>
      </c>
      <c r="K175" s="41">
        <f t="shared" si="25"/>
        <v>95200</v>
      </c>
    </row>
    <row r="176" spans="1:11" ht="15" customHeight="1" thickTop="1">
      <c r="A176" s="341">
        <v>2750</v>
      </c>
      <c r="B176" s="332">
        <v>6</v>
      </c>
      <c r="C176" s="332">
        <f>計算基礎!$J$2*B176</f>
        <v>37800</v>
      </c>
      <c r="D176" s="332">
        <f>A176*2</f>
        <v>5500</v>
      </c>
      <c r="E176" s="342">
        <f>A176+25</f>
        <v>2775</v>
      </c>
      <c r="F176" s="350">
        <f>ROUNDUP(((24*E176^2)+(2670*E176))*0.0001/B176,-2)</f>
        <v>3300</v>
      </c>
      <c r="G176" s="53" t="s">
        <v>58</v>
      </c>
      <c r="H176" s="181">
        <v>14</v>
      </c>
      <c r="I176" s="81">
        <f>計算基礎!$H$4*(計算基礎!$G$22/H176)*B$176</f>
        <v>20941.371428571427</v>
      </c>
      <c r="J176" s="42">
        <f t="shared" ref="J176:J182" si="28">C$176+D$176+F$176+I176</f>
        <v>67541.371428571423</v>
      </c>
      <c r="K176" s="42">
        <f>ROUNDUP(J176,-2)</f>
        <v>67600</v>
      </c>
    </row>
    <row r="177" spans="1:11" ht="15" customHeight="1">
      <c r="A177" s="330"/>
      <c r="B177" s="333"/>
      <c r="C177" s="333"/>
      <c r="D177" s="333"/>
      <c r="E177" s="333"/>
      <c r="F177" s="348"/>
      <c r="G177" s="55" t="s">
        <v>19</v>
      </c>
      <c r="H177" s="182">
        <v>11</v>
      </c>
      <c r="I177" s="82">
        <f>計算基礎!$H$4*(計算基礎!$G$22/H177)*B$176</f>
        <v>26652.654545454548</v>
      </c>
      <c r="J177" s="42">
        <f t="shared" si="28"/>
        <v>73252.654545454541</v>
      </c>
      <c r="K177" s="42">
        <f t="shared" si="25"/>
        <v>73300</v>
      </c>
    </row>
    <row r="178" spans="1:11" ht="15" customHeight="1">
      <c r="A178" s="330"/>
      <c r="B178" s="333"/>
      <c r="C178" s="333"/>
      <c r="D178" s="333"/>
      <c r="E178" s="333"/>
      <c r="F178" s="348"/>
      <c r="G178" s="55" t="s">
        <v>20</v>
      </c>
      <c r="H178" s="182">
        <v>9</v>
      </c>
      <c r="I178" s="82">
        <f>計算基礎!$H$4*(計算基礎!$G$22/H178)*B$176</f>
        <v>32575.466666666667</v>
      </c>
      <c r="J178" s="42">
        <f t="shared" si="28"/>
        <v>79175.466666666674</v>
      </c>
      <c r="K178" s="42">
        <f t="shared" si="25"/>
        <v>79200</v>
      </c>
    </row>
    <row r="179" spans="1:11" ht="15" customHeight="1">
      <c r="A179" s="330"/>
      <c r="B179" s="333"/>
      <c r="C179" s="333"/>
      <c r="D179" s="333"/>
      <c r="E179" s="333"/>
      <c r="F179" s="348"/>
      <c r="G179" s="55" t="s">
        <v>21</v>
      </c>
      <c r="H179" s="182">
        <v>8</v>
      </c>
      <c r="I179" s="82">
        <f>計算基礎!$H$4*(計算基礎!$G$22/H179)*B$176</f>
        <v>36647.4</v>
      </c>
      <c r="J179" s="42">
        <f t="shared" si="28"/>
        <v>83247.399999999994</v>
      </c>
      <c r="K179" s="42">
        <f t="shared" si="25"/>
        <v>83300</v>
      </c>
    </row>
    <row r="180" spans="1:11" ht="15" customHeight="1">
      <c r="A180" s="330"/>
      <c r="B180" s="333"/>
      <c r="C180" s="333"/>
      <c r="D180" s="333"/>
      <c r="E180" s="333"/>
      <c r="F180" s="348"/>
      <c r="G180" s="55" t="s">
        <v>22</v>
      </c>
      <c r="H180" s="182">
        <v>7</v>
      </c>
      <c r="I180" s="82">
        <f>計算基礎!$H$4*(計算基礎!$G$22/H180)*B$176</f>
        <v>41882.742857142854</v>
      </c>
      <c r="J180" s="42">
        <f t="shared" si="28"/>
        <v>88482.742857142846</v>
      </c>
      <c r="K180" s="42">
        <f t="shared" si="25"/>
        <v>88500</v>
      </c>
    </row>
    <row r="181" spans="1:11" ht="15" customHeight="1">
      <c r="A181" s="330"/>
      <c r="B181" s="333"/>
      <c r="C181" s="333"/>
      <c r="D181" s="333"/>
      <c r="E181" s="333"/>
      <c r="F181" s="348"/>
      <c r="G181" s="55" t="s">
        <v>23</v>
      </c>
      <c r="H181" s="182">
        <v>6</v>
      </c>
      <c r="I181" s="82">
        <f>計算基礎!$H$4*(計算基礎!$G$22/H181)*B$176</f>
        <v>48863.199999999997</v>
      </c>
      <c r="J181" s="42">
        <f t="shared" si="28"/>
        <v>95463.2</v>
      </c>
      <c r="K181" s="42">
        <f t="shared" si="25"/>
        <v>95500</v>
      </c>
    </row>
    <row r="182" spans="1:11" ht="15" customHeight="1" thickBot="1">
      <c r="A182" s="331"/>
      <c r="B182" s="337"/>
      <c r="C182" s="337"/>
      <c r="D182" s="337"/>
      <c r="E182" s="337"/>
      <c r="F182" s="349"/>
      <c r="G182" s="57" t="s">
        <v>24</v>
      </c>
      <c r="H182" s="184">
        <v>6</v>
      </c>
      <c r="I182" s="151">
        <f>計算基礎!$H$4*(計算基礎!$G$22/H182)*B$176</f>
        <v>48863.199999999997</v>
      </c>
      <c r="J182" s="41">
        <f t="shared" si="28"/>
        <v>95463.2</v>
      </c>
      <c r="K182" s="41">
        <f t="shared" si="25"/>
        <v>95500</v>
      </c>
    </row>
    <row r="183" spans="1:11" ht="15" customHeight="1" thickTop="1">
      <c r="A183" s="329">
        <v>2800</v>
      </c>
      <c r="B183" s="332">
        <v>6</v>
      </c>
      <c r="C183" s="332">
        <f>計算基礎!$J$2*B183</f>
        <v>37800</v>
      </c>
      <c r="D183" s="332">
        <f>A183*2</f>
        <v>5600</v>
      </c>
      <c r="E183" s="342">
        <f>A183+25</f>
        <v>2825</v>
      </c>
      <c r="F183" s="350">
        <f>ROUNDUP(((24*E183^2)+(2670*E183))*0.0001/B183,-2)</f>
        <v>3400</v>
      </c>
      <c r="G183" s="58" t="s">
        <v>58</v>
      </c>
      <c r="H183" s="186">
        <v>14</v>
      </c>
      <c r="I183" s="86">
        <f>計算基礎!$H$4*(計算基礎!$G$22/H183)*B$183</f>
        <v>20941.371428571427</v>
      </c>
      <c r="J183" s="42">
        <f t="shared" ref="J183:J189" si="29">C$183+D$183+F$183+I183</f>
        <v>67741.371428571423</v>
      </c>
      <c r="K183" s="42">
        <f>ROUNDUP(J183,-2)</f>
        <v>67800</v>
      </c>
    </row>
    <row r="184" spans="1:11" ht="15" customHeight="1">
      <c r="A184" s="330"/>
      <c r="B184" s="333"/>
      <c r="C184" s="333"/>
      <c r="D184" s="333"/>
      <c r="E184" s="333"/>
      <c r="F184" s="348"/>
      <c r="G184" s="55" t="s">
        <v>19</v>
      </c>
      <c r="H184" s="182">
        <v>11</v>
      </c>
      <c r="I184" s="82">
        <f>計算基礎!$H$4*(計算基礎!$G$22/H184)*B$183</f>
        <v>26652.654545454548</v>
      </c>
      <c r="J184" s="42">
        <f t="shared" si="29"/>
        <v>73452.654545454541</v>
      </c>
      <c r="K184" s="42">
        <f t="shared" si="25"/>
        <v>73500</v>
      </c>
    </row>
    <row r="185" spans="1:11" ht="15" customHeight="1">
      <c r="A185" s="330"/>
      <c r="B185" s="333"/>
      <c r="C185" s="333"/>
      <c r="D185" s="333"/>
      <c r="E185" s="333"/>
      <c r="F185" s="348"/>
      <c r="G185" s="55" t="s">
        <v>20</v>
      </c>
      <c r="H185" s="182">
        <v>9</v>
      </c>
      <c r="I185" s="82">
        <f>計算基礎!$H$4*(計算基礎!$G$22/H185)*B$183</f>
        <v>32575.466666666667</v>
      </c>
      <c r="J185" s="42">
        <f t="shared" si="29"/>
        <v>79375.466666666674</v>
      </c>
      <c r="K185" s="42">
        <f t="shared" si="25"/>
        <v>79400</v>
      </c>
    </row>
    <row r="186" spans="1:11" ht="15" customHeight="1">
      <c r="A186" s="330"/>
      <c r="B186" s="333"/>
      <c r="C186" s="333"/>
      <c r="D186" s="333"/>
      <c r="E186" s="333"/>
      <c r="F186" s="348"/>
      <c r="G186" s="55" t="s">
        <v>21</v>
      </c>
      <c r="H186" s="182">
        <v>8</v>
      </c>
      <c r="I186" s="82">
        <f>計算基礎!$H$4*(計算基礎!$G$22/H186)*B$183</f>
        <v>36647.4</v>
      </c>
      <c r="J186" s="42">
        <f t="shared" si="29"/>
        <v>83447.399999999994</v>
      </c>
      <c r="K186" s="42">
        <f t="shared" si="25"/>
        <v>83500</v>
      </c>
    </row>
    <row r="187" spans="1:11" ht="15" customHeight="1">
      <c r="A187" s="330"/>
      <c r="B187" s="333"/>
      <c r="C187" s="333"/>
      <c r="D187" s="333"/>
      <c r="E187" s="333"/>
      <c r="F187" s="348"/>
      <c r="G187" s="55" t="s">
        <v>22</v>
      </c>
      <c r="H187" s="182">
        <v>7</v>
      </c>
      <c r="I187" s="82">
        <f>計算基礎!$H$4*(計算基礎!$G$22/H187)*B$183</f>
        <v>41882.742857142854</v>
      </c>
      <c r="J187" s="42">
        <f t="shared" si="29"/>
        <v>88682.742857142846</v>
      </c>
      <c r="K187" s="42">
        <f t="shared" si="25"/>
        <v>88700</v>
      </c>
    </row>
    <row r="188" spans="1:11" ht="15" customHeight="1">
      <c r="A188" s="330"/>
      <c r="B188" s="333"/>
      <c r="C188" s="333"/>
      <c r="D188" s="333"/>
      <c r="E188" s="333"/>
      <c r="F188" s="348"/>
      <c r="G188" s="55" t="s">
        <v>23</v>
      </c>
      <c r="H188" s="182">
        <v>6</v>
      </c>
      <c r="I188" s="82">
        <f>計算基礎!$H$4*(計算基礎!$G$22/H188)*B$183</f>
        <v>48863.199999999997</v>
      </c>
      <c r="J188" s="42">
        <f t="shared" si="29"/>
        <v>95663.2</v>
      </c>
      <c r="K188" s="42">
        <f t="shared" si="25"/>
        <v>95700</v>
      </c>
    </row>
    <row r="189" spans="1:11" ht="15" customHeight="1" thickBot="1">
      <c r="A189" s="335"/>
      <c r="B189" s="337"/>
      <c r="C189" s="337"/>
      <c r="D189" s="337"/>
      <c r="E189" s="337"/>
      <c r="F189" s="349"/>
      <c r="G189" s="56" t="s">
        <v>24</v>
      </c>
      <c r="H189" s="183">
        <v>6</v>
      </c>
      <c r="I189" s="87">
        <f>計算基礎!$H$4*(計算基礎!$G$22/H189)*B$183</f>
        <v>48863.199999999997</v>
      </c>
      <c r="J189" s="41">
        <f t="shared" si="29"/>
        <v>95663.2</v>
      </c>
      <c r="K189" s="41">
        <f t="shared" si="25"/>
        <v>95700</v>
      </c>
    </row>
    <row r="190" spans="1:11" ht="15" customHeight="1" thickTop="1">
      <c r="A190" s="341">
        <v>2850</v>
      </c>
      <c r="B190" s="332">
        <v>6</v>
      </c>
      <c r="C190" s="332">
        <f>計算基礎!$J$2*B190</f>
        <v>37800</v>
      </c>
      <c r="D190" s="332">
        <f>A190*2</f>
        <v>5700</v>
      </c>
      <c r="E190" s="342">
        <f>A190+25</f>
        <v>2875</v>
      </c>
      <c r="F190" s="350">
        <f>ROUNDUP(((24*E190^2)+(2670*E190))*0.0001/B190,-2)</f>
        <v>3500</v>
      </c>
      <c r="G190" s="53" t="s">
        <v>58</v>
      </c>
      <c r="H190" s="181">
        <v>14</v>
      </c>
      <c r="I190" s="81">
        <f>計算基礎!$H$4*(計算基礎!$G$22/H190)*B$190</f>
        <v>20941.371428571427</v>
      </c>
      <c r="J190" s="42">
        <f t="shared" ref="J190:J196" si="30">C$190+D$190+F$190+I190</f>
        <v>67941.371428571423</v>
      </c>
      <c r="K190" s="42">
        <f>ROUNDUP(J190,-2)</f>
        <v>68000</v>
      </c>
    </row>
    <row r="191" spans="1:11" ht="15" customHeight="1">
      <c r="A191" s="330"/>
      <c r="B191" s="333"/>
      <c r="C191" s="333"/>
      <c r="D191" s="333"/>
      <c r="E191" s="333"/>
      <c r="F191" s="348"/>
      <c r="G191" s="55" t="s">
        <v>19</v>
      </c>
      <c r="H191" s="182">
        <v>11</v>
      </c>
      <c r="I191" s="82">
        <f>計算基礎!$H$4*(計算基礎!$G$22/H191)*B$190</f>
        <v>26652.654545454548</v>
      </c>
      <c r="J191" s="42">
        <f t="shared" si="30"/>
        <v>73652.654545454541</v>
      </c>
      <c r="K191" s="42">
        <f t="shared" si="25"/>
        <v>73700</v>
      </c>
    </row>
    <row r="192" spans="1:11" ht="15" customHeight="1">
      <c r="A192" s="330"/>
      <c r="B192" s="333"/>
      <c r="C192" s="333"/>
      <c r="D192" s="333"/>
      <c r="E192" s="333"/>
      <c r="F192" s="348"/>
      <c r="G192" s="55" t="s">
        <v>20</v>
      </c>
      <c r="H192" s="182">
        <v>9</v>
      </c>
      <c r="I192" s="82">
        <f>計算基礎!$H$4*(計算基礎!$G$22/H192)*B$190</f>
        <v>32575.466666666667</v>
      </c>
      <c r="J192" s="42">
        <f t="shared" si="30"/>
        <v>79575.466666666674</v>
      </c>
      <c r="K192" s="42">
        <f t="shared" si="25"/>
        <v>79600</v>
      </c>
    </row>
    <row r="193" spans="1:11" ht="15" customHeight="1">
      <c r="A193" s="330"/>
      <c r="B193" s="333"/>
      <c r="C193" s="333"/>
      <c r="D193" s="333"/>
      <c r="E193" s="333"/>
      <c r="F193" s="348"/>
      <c r="G193" s="55" t="s">
        <v>21</v>
      </c>
      <c r="H193" s="182">
        <v>8</v>
      </c>
      <c r="I193" s="82">
        <f>計算基礎!$H$4*(計算基礎!$G$22/H193)*B$190</f>
        <v>36647.4</v>
      </c>
      <c r="J193" s="42">
        <f t="shared" si="30"/>
        <v>83647.399999999994</v>
      </c>
      <c r="K193" s="42">
        <f t="shared" si="25"/>
        <v>83700</v>
      </c>
    </row>
    <row r="194" spans="1:11" ht="15" customHeight="1">
      <c r="A194" s="330"/>
      <c r="B194" s="333"/>
      <c r="C194" s="333"/>
      <c r="D194" s="333"/>
      <c r="E194" s="333"/>
      <c r="F194" s="348"/>
      <c r="G194" s="55" t="s">
        <v>22</v>
      </c>
      <c r="H194" s="182">
        <v>7</v>
      </c>
      <c r="I194" s="82">
        <f>計算基礎!$H$4*(計算基礎!$G$22/H194)*B$190</f>
        <v>41882.742857142854</v>
      </c>
      <c r="J194" s="42">
        <f t="shared" si="30"/>
        <v>88882.742857142846</v>
      </c>
      <c r="K194" s="42">
        <f t="shared" si="25"/>
        <v>88900</v>
      </c>
    </row>
    <row r="195" spans="1:11" ht="15" customHeight="1">
      <c r="A195" s="330"/>
      <c r="B195" s="333"/>
      <c r="C195" s="333"/>
      <c r="D195" s="333"/>
      <c r="E195" s="333"/>
      <c r="F195" s="348"/>
      <c r="G195" s="55" t="s">
        <v>23</v>
      </c>
      <c r="H195" s="182">
        <v>6</v>
      </c>
      <c r="I195" s="82">
        <f>計算基礎!$H$4*(計算基礎!$G$22/H195)*B$190</f>
        <v>48863.199999999997</v>
      </c>
      <c r="J195" s="42">
        <f t="shared" si="30"/>
        <v>95863.2</v>
      </c>
      <c r="K195" s="42">
        <f t="shared" si="25"/>
        <v>95900</v>
      </c>
    </row>
    <row r="196" spans="1:11" ht="15" customHeight="1" thickBot="1">
      <c r="A196" s="335"/>
      <c r="B196" s="337"/>
      <c r="C196" s="337"/>
      <c r="D196" s="337"/>
      <c r="E196" s="337"/>
      <c r="F196" s="349"/>
      <c r="G196" s="56" t="s">
        <v>24</v>
      </c>
      <c r="H196" s="183">
        <v>6</v>
      </c>
      <c r="I196" s="87">
        <f>計算基礎!$H$4*(計算基礎!$G$22/H196)*B$190</f>
        <v>48863.199999999997</v>
      </c>
      <c r="J196" s="41">
        <f t="shared" si="30"/>
        <v>95863.2</v>
      </c>
      <c r="K196" s="41">
        <f t="shared" si="25"/>
        <v>95900</v>
      </c>
    </row>
    <row r="197" spans="1:11" ht="15" customHeight="1" thickTop="1">
      <c r="A197" s="329">
        <v>2900</v>
      </c>
      <c r="B197" s="332">
        <v>6</v>
      </c>
      <c r="C197" s="332">
        <f>計算基礎!$J$2*B197</f>
        <v>37800</v>
      </c>
      <c r="D197" s="332">
        <f>A197*2</f>
        <v>5800</v>
      </c>
      <c r="E197" s="332">
        <f>A197+25</f>
        <v>2925</v>
      </c>
      <c r="F197" s="350">
        <f>ROUNDUP(((24*E197^2)+(2670*E197))*0.0001/B197,-2)</f>
        <v>3600</v>
      </c>
      <c r="G197" s="58" t="s">
        <v>58</v>
      </c>
      <c r="H197" s="186">
        <v>14</v>
      </c>
      <c r="I197" s="86">
        <f>計算基礎!$H$4*(計算基礎!$G$22/H197)*B$197</f>
        <v>20941.371428571427</v>
      </c>
      <c r="J197" s="60">
        <f t="shared" ref="J197:J203" si="31">C$197+D$197+F$197+I197</f>
        <v>68141.371428571423</v>
      </c>
      <c r="K197" s="60">
        <f>ROUNDUP(J197,-2)</f>
        <v>68200</v>
      </c>
    </row>
    <row r="198" spans="1:11" ht="15" customHeight="1">
      <c r="A198" s="330"/>
      <c r="B198" s="333"/>
      <c r="C198" s="333"/>
      <c r="D198" s="333"/>
      <c r="E198" s="333"/>
      <c r="F198" s="348"/>
      <c r="G198" s="55" t="s">
        <v>19</v>
      </c>
      <c r="H198" s="182">
        <v>11</v>
      </c>
      <c r="I198" s="82">
        <f>計算基礎!$H$4*(計算基礎!$G$22/H198)*B$197</f>
        <v>26652.654545454548</v>
      </c>
      <c r="J198" s="42">
        <f t="shared" si="31"/>
        <v>73852.654545454541</v>
      </c>
      <c r="K198" s="42">
        <f t="shared" si="25"/>
        <v>73900</v>
      </c>
    </row>
    <row r="199" spans="1:11" ht="15" customHeight="1">
      <c r="A199" s="330"/>
      <c r="B199" s="333"/>
      <c r="C199" s="333"/>
      <c r="D199" s="333"/>
      <c r="E199" s="333"/>
      <c r="F199" s="348"/>
      <c r="G199" s="55" t="s">
        <v>20</v>
      </c>
      <c r="H199" s="182">
        <v>9</v>
      </c>
      <c r="I199" s="82">
        <f>計算基礎!$H$4*(計算基礎!$G$22/H199)*B$197</f>
        <v>32575.466666666667</v>
      </c>
      <c r="J199" s="42">
        <f t="shared" si="31"/>
        <v>79775.466666666674</v>
      </c>
      <c r="K199" s="42">
        <f t="shared" si="25"/>
        <v>79800</v>
      </c>
    </row>
    <row r="200" spans="1:11" ht="15" customHeight="1">
      <c r="A200" s="330"/>
      <c r="B200" s="333"/>
      <c r="C200" s="333"/>
      <c r="D200" s="333"/>
      <c r="E200" s="333"/>
      <c r="F200" s="348"/>
      <c r="G200" s="55" t="s">
        <v>21</v>
      </c>
      <c r="H200" s="182">
        <v>8</v>
      </c>
      <c r="I200" s="82">
        <f>計算基礎!$H$4*(計算基礎!$G$22/H200)*B$197</f>
        <v>36647.4</v>
      </c>
      <c r="J200" s="42">
        <f t="shared" si="31"/>
        <v>83847.399999999994</v>
      </c>
      <c r="K200" s="42">
        <f t="shared" si="25"/>
        <v>83900</v>
      </c>
    </row>
    <row r="201" spans="1:11" ht="15" customHeight="1">
      <c r="A201" s="330"/>
      <c r="B201" s="333"/>
      <c r="C201" s="333"/>
      <c r="D201" s="333"/>
      <c r="E201" s="333"/>
      <c r="F201" s="348"/>
      <c r="G201" s="55" t="s">
        <v>22</v>
      </c>
      <c r="H201" s="182">
        <v>7</v>
      </c>
      <c r="I201" s="82">
        <f>計算基礎!$H$4*(計算基礎!$G$22/H201)*B$197</f>
        <v>41882.742857142854</v>
      </c>
      <c r="J201" s="42">
        <f t="shared" si="31"/>
        <v>89082.742857142846</v>
      </c>
      <c r="K201" s="42">
        <f t="shared" si="25"/>
        <v>89100</v>
      </c>
    </row>
    <row r="202" spans="1:11" ht="15" customHeight="1">
      <c r="A202" s="330"/>
      <c r="B202" s="333"/>
      <c r="C202" s="333"/>
      <c r="D202" s="333"/>
      <c r="E202" s="333"/>
      <c r="F202" s="348"/>
      <c r="G202" s="55" t="s">
        <v>23</v>
      </c>
      <c r="H202" s="182">
        <v>6</v>
      </c>
      <c r="I202" s="82">
        <f>計算基礎!$H$4*(計算基礎!$G$22/H202)*B$197</f>
        <v>48863.199999999997</v>
      </c>
      <c r="J202" s="42">
        <f t="shared" si="31"/>
        <v>96063.2</v>
      </c>
      <c r="K202" s="42">
        <f t="shared" si="25"/>
        <v>96100</v>
      </c>
    </row>
    <row r="203" spans="1:11" ht="15" customHeight="1" thickBot="1">
      <c r="A203" s="344"/>
      <c r="B203" s="345"/>
      <c r="C203" s="345"/>
      <c r="D203" s="345"/>
      <c r="E203" s="345"/>
      <c r="F203" s="352"/>
      <c r="G203" s="121" t="s">
        <v>24</v>
      </c>
      <c r="H203" s="187">
        <v>6</v>
      </c>
      <c r="I203" s="167">
        <f>計算基礎!$H$4*(計算基礎!$G$22/H203)*B$197</f>
        <v>48863.199999999997</v>
      </c>
      <c r="J203" s="168">
        <f t="shared" si="31"/>
        <v>96063.2</v>
      </c>
      <c r="K203" s="63">
        <f t="shared" si="25"/>
        <v>96100</v>
      </c>
    </row>
    <row r="204" spans="1:11" ht="15" customHeight="1" thickTop="1" thickBot="1">
      <c r="A204" s="142"/>
      <c r="B204" s="142"/>
      <c r="C204" s="142"/>
      <c r="D204" s="142"/>
      <c r="E204" s="142"/>
      <c r="F204" s="142"/>
    </row>
    <row r="205" spans="1:11" ht="15" customHeight="1" thickBot="1">
      <c r="A205" s="189" t="s">
        <v>1</v>
      </c>
      <c r="B205" s="190" t="s">
        <v>61</v>
      </c>
      <c r="C205" s="191" t="str">
        <f>"融着費(@" &amp; 計算基礎!$J$2&amp;")"</f>
        <v>融着費(@6300)</v>
      </c>
      <c r="D205" s="190" t="s">
        <v>60</v>
      </c>
      <c r="E205" s="190"/>
      <c r="F205" s="190" t="s">
        <v>59</v>
      </c>
      <c r="G205" s="189" t="s">
        <v>0</v>
      </c>
      <c r="H205" s="192" t="s">
        <v>3</v>
      </c>
      <c r="I205" s="191" t="s">
        <v>2</v>
      </c>
      <c r="J205" s="193"/>
      <c r="K205" s="193" t="s">
        <v>49</v>
      </c>
    </row>
    <row r="206" spans="1:11" ht="15" customHeight="1" thickTop="1">
      <c r="A206" s="334">
        <v>2950</v>
      </c>
      <c r="B206" s="336">
        <v>7</v>
      </c>
      <c r="C206" s="336">
        <f>計算基礎!$J$2*B206</f>
        <v>44100</v>
      </c>
      <c r="D206" s="336">
        <f>A206*2</f>
        <v>5900</v>
      </c>
      <c r="E206" s="336">
        <f>A206+25</f>
        <v>2975</v>
      </c>
      <c r="F206" s="351">
        <f>ROUNDUP(((24*E206^2)+(2670*E206))*0.0001/B206,-2)</f>
        <v>3200</v>
      </c>
      <c r="G206" s="177" t="s">
        <v>58</v>
      </c>
      <c r="H206" s="248">
        <v>15</v>
      </c>
      <c r="I206" s="179">
        <f>計算基礎!$H$4*(計算基礎!$G$22/H206)*B$206</f>
        <v>22802.826666666668</v>
      </c>
      <c r="J206" s="180">
        <f t="shared" ref="J206:J212" si="32">C$206+D$206+F$206+I206</f>
        <v>76002.82666666666</v>
      </c>
      <c r="K206" s="180">
        <f>ROUNDUP(J206,-2)</f>
        <v>76100</v>
      </c>
    </row>
    <row r="207" spans="1:11" ht="15" customHeight="1">
      <c r="A207" s="330"/>
      <c r="B207" s="333"/>
      <c r="C207" s="333"/>
      <c r="D207" s="333"/>
      <c r="E207" s="333"/>
      <c r="F207" s="348"/>
      <c r="G207" s="55" t="s">
        <v>19</v>
      </c>
      <c r="H207" s="182">
        <v>12</v>
      </c>
      <c r="I207" s="82">
        <f>計算基礎!$H$4*(計算基礎!$G$22/H207)*B$206</f>
        <v>28503.533333333333</v>
      </c>
      <c r="J207" s="42">
        <f t="shared" si="32"/>
        <v>81703.533333333326</v>
      </c>
      <c r="K207" s="42">
        <f t="shared" ref="K207:K254" si="33">ROUNDUP(J207,-2)</f>
        <v>81800</v>
      </c>
    </row>
    <row r="208" spans="1:11" ht="15" customHeight="1">
      <c r="A208" s="330"/>
      <c r="B208" s="333"/>
      <c r="C208" s="333"/>
      <c r="D208" s="333"/>
      <c r="E208" s="333"/>
      <c r="F208" s="348"/>
      <c r="G208" s="55" t="s">
        <v>20</v>
      </c>
      <c r="H208" s="182">
        <v>10</v>
      </c>
      <c r="I208" s="82">
        <f>計算基礎!$H$4*(計算基礎!$G$22/H208)*B$206</f>
        <v>34204.239999999998</v>
      </c>
      <c r="J208" s="42">
        <f t="shared" si="32"/>
        <v>87404.239999999991</v>
      </c>
      <c r="K208" s="42">
        <f t="shared" si="33"/>
        <v>87500</v>
      </c>
    </row>
    <row r="209" spans="1:11" ht="15" customHeight="1">
      <c r="A209" s="330"/>
      <c r="B209" s="333"/>
      <c r="C209" s="333"/>
      <c r="D209" s="333"/>
      <c r="E209" s="333"/>
      <c r="F209" s="348"/>
      <c r="G209" s="55" t="s">
        <v>21</v>
      </c>
      <c r="H209" s="182">
        <v>9</v>
      </c>
      <c r="I209" s="82">
        <f>計算基礎!$H$4*(計算基礎!$G$22/H209)*B$206</f>
        <v>38004.711111111115</v>
      </c>
      <c r="J209" s="42">
        <f t="shared" si="32"/>
        <v>91204.711111111115</v>
      </c>
      <c r="K209" s="42">
        <f t="shared" si="33"/>
        <v>91300</v>
      </c>
    </row>
    <row r="210" spans="1:11" ht="15" customHeight="1">
      <c r="A210" s="330"/>
      <c r="B210" s="333"/>
      <c r="C210" s="333"/>
      <c r="D210" s="333"/>
      <c r="E210" s="333"/>
      <c r="F210" s="348"/>
      <c r="G210" s="55" t="s">
        <v>22</v>
      </c>
      <c r="H210" s="182">
        <v>7</v>
      </c>
      <c r="I210" s="82">
        <f>計算基礎!$H$4*(計算基礎!$G$22/H210)*B$206</f>
        <v>48863.199999999997</v>
      </c>
      <c r="J210" s="42">
        <f t="shared" si="32"/>
        <v>102063.2</v>
      </c>
      <c r="K210" s="42">
        <f t="shared" si="33"/>
        <v>102100</v>
      </c>
    </row>
    <row r="211" spans="1:11" ht="15" customHeight="1">
      <c r="A211" s="330"/>
      <c r="B211" s="333"/>
      <c r="C211" s="333"/>
      <c r="D211" s="333"/>
      <c r="E211" s="333"/>
      <c r="F211" s="348"/>
      <c r="G211" s="55" t="s">
        <v>23</v>
      </c>
      <c r="H211" s="182">
        <v>7</v>
      </c>
      <c r="I211" s="82">
        <f>計算基礎!$H$4*(計算基礎!$G$22/H211)*B$206</f>
        <v>48863.199999999997</v>
      </c>
      <c r="J211" s="42">
        <f t="shared" si="32"/>
        <v>102063.2</v>
      </c>
      <c r="K211" s="42">
        <f t="shared" si="33"/>
        <v>102100</v>
      </c>
    </row>
    <row r="212" spans="1:11" ht="15" customHeight="1" thickBot="1">
      <c r="A212" s="335"/>
      <c r="B212" s="337"/>
      <c r="C212" s="337"/>
      <c r="D212" s="337"/>
      <c r="E212" s="337"/>
      <c r="F212" s="349"/>
      <c r="G212" s="56" t="s">
        <v>24</v>
      </c>
      <c r="H212" s="183">
        <v>6</v>
      </c>
      <c r="I212" s="87">
        <f>計算基礎!$H$4*(計算基礎!$G$22/H212)*B$206</f>
        <v>57007.066666666666</v>
      </c>
      <c r="J212" s="41">
        <f t="shared" si="32"/>
        <v>110207.06666666667</v>
      </c>
      <c r="K212" s="41">
        <f t="shared" si="33"/>
        <v>110300</v>
      </c>
    </row>
    <row r="213" spans="1:11" ht="15" customHeight="1" thickTop="1">
      <c r="A213" s="341">
        <v>3000</v>
      </c>
      <c r="B213" s="332">
        <v>7</v>
      </c>
      <c r="C213" s="332">
        <f>計算基礎!$J$2*B213</f>
        <v>44100</v>
      </c>
      <c r="D213" s="332">
        <f>A213*2</f>
        <v>6000</v>
      </c>
      <c r="E213" s="342">
        <f>A213+25</f>
        <v>3025</v>
      </c>
      <c r="F213" s="350">
        <f>ROUNDUP(((24*E213^2)+(2670*E213))*0.0001/B213,-2)</f>
        <v>3300</v>
      </c>
      <c r="G213" s="53" t="s">
        <v>58</v>
      </c>
      <c r="H213" s="181">
        <v>15</v>
      </c>
      <c r="I213" s="81">
        <f>計算基礎!$H$4*(計算基礎!$G$22/H213)*B$213</f>
        <v>22802.826666666668</v>
      </c>
      <c r="J213" s="42">
        <f t="shared" ref="J213:J219" si="34">C$213+D$213+F$213+I213</f>
        <v>76202.82666666666</v>
      </c>
      <c r="K213" s="42">
        <f>ROUNDUP(J213,-2)</f>
        <v>76300</v>
      </c>
    </row>
    <row r="214" spans="1:11" ht="15" customHeight="1">
      <c r="A214" s="330"/>
      <c r="B214" s="333"/>
      <c r="C214" s="333"/>
      <c r="D214" s="333"/>
      <c r="E214" s="333"/>
      <c r="F214" s="348"/>
      <c r="G214" s="55" t="s">
        <v>19</v>
      </c>
      <c r="H214" s="182">
        <v>12</v>
      </c>
      <c r="I214" s="82">
        <f>計算基礎!$H$4*(計算基礎!$G$22/H214)*B$213</f>
        <v>28503.533333333333</v>
      </c>
      <c r="J214" s="42">
        <f t="shared" si="34"/>
        <v>81903.533333333326</v>
      </c>
      <c r="K214" s="42">
        <f t="shared" si="33"/>
        <v>82000</v>
      </c>
    </row>
    <row r="215" spans="1:11" ht="15" customHeight="1">
      <c r="A215" s="330"/>
      <c r="B215" s="333"/>
      <c r="C215" s="333"/>
      <c r="D215" s="333"/>
      <c r="E215" s="333"/>
      <c r="F215" s="348"/>
      <c r="G215" s="55" t="s">
        <v>20</v>
      </c>
      <c r="H215" s="182">
        <v>10</v>
      </c>
      <c r="I215" s="82">
        <f>計算基礎!$H$4*(計算基礎!$G$22/H215)*B$213</f>
        <v>34204.239999999998</v>
      </c>
      <c r="J215" s="42">
        <f t="shared" si="34"/>
        <v>87604.239999999991</v>
      </c>
      <c r="K215" s="42">
        <f t="shared" si="33"/>
        <v>87700</v>
      </c>
    </row>
    <row r="216" spans="1:11" ht="15" customHeight="1">
      <c r="A216" s="330"/>
      <c r="B216" s="333"/>
      <c r="C216" s="333"/>
      <c r="D216" s="333"/>
      <c r="E216" s="333"/>
      <c r="F216" s="348"/>
      <c r="G216" s="55" t="s">
        <v>21</v>
      </c>
      <c r="H216" s="182">
        <v>9</v>
      </c>
      <c r="I216" s="82">
        <f>計算基礎!$H$4*(計算基礎!$G$22/H216)*B$213</f>
        <v>38004.711111111115</v>
      </c>
      <c r="J216" s="42">
        <f t="shared" si="34"/>
        <v>91404.711111111115</v>
      </c>
      <c r="K216" s="42">
        <f t="shared" si="33"/>
        <v>91500</v>
      </c>
    </row>
    <row r="217" spans="1:11" ht="15" customHeight="1">
      <c r="A217" s="330"/>
      <c r="B217" s="333"/>
      <c r="C217" s="333"/>
      <c r="D217" s="333"/>
      <c r="E217" s="333"/>
      <c r="F217" s="348"/>
      <c r="G217" s="55" t="s">
        <v>22</v>
      </c>
      <c r="H217" s="182">
        <v>7</v>
      </c>
      <c r="I217" s="82">
        <f>計算基礎!$H$4*(計算基礎!$G$22/H217)*B$213</f>
        <v>48863.199999999997</v>
      </c>
      <c r="J217" s="42">
        <f t="shared" si="34"/>
        <v>102263.2</v>
      </c>
      <c r="K217" s="42">
        <f t="shared" si="33"/>
        <v>102300</v>
      </c>
    </row>
    <row r="218" spans="1:11" ht="15" customHeight="1">
      <c r="A218" s="330"/>
      <c r="B218" s="333"/>
      <c r="C218" s="333"/>
      <c r="D218" s="333"/>
      <c r="E218" s="333"/>
      <c r="F218" s="348"/>
      <c r="G218" s="55" t="s">
        <v>23</v>
      </c>
      <c r="H218" s="182">
        <v>7</v>
      </c>
      <c r="I218" s="82">
        <f>計算基礎!$H$4*(計算基礎!$G$22/H218)*B$213</f>
        <v>48863.199999999997</v>
      </c>
      <c r="J218" s="42">
        <f t="shared" si="34"/>
        <v>102263.2</v>
      </c>
      <c r="K218" s="42">
        <f t="shared" si="33"/>
        <v>102300</v>
      </c>
    </row>
    <row r="219" spans="1:11" ht="15" customHeight="1" thickBot="1">
      <c r="A219" s="331"/>
      <c r="B219" s="337"/>
      <c r="C219" s="337"/>
      <c r="D219" s="337"/>
      <c r="E219" s="337"/>
      <c r="F219" s="349"/>
      <c r="G219" s="57" t="s">
        <v>24</v>
      </c>
      <c r="H219" s="184">
        <v>6</v>
      </c>
      <c r="I219" s="151">
        <f>計算基礎!$H$4*(計算基礎!$G$22/H219)*B$213</f>
        <v>57007.066666666666</v>
      </c>
      <c r="J219" s="41">
        <f t="shared" si="34"/>
        <v>110407.06666666667</v>
      </c>
      <c r="K219" s="41">
        <f t="shared" si="33"/>
        <v>110500</v>
      </c>
    </row>
    <row r="220" spans="1:11" ht="15" customHeight="1" thickTop="1">
      <c r="A220" s="329">
        <v>3100</v>
      </c>
      <c r="B220" s="332">
        <v>7</v>
      </c>
      <c r="C220" s="332">
        <f>計算基礎!$J$2*B220</f>
        <v>44100</v>
      </c>
      <c r="D220" s="332">
        <f>A220*2</f>
        <v>6200</v>
      </c>
      <c r="E220" s="342">
        <f>A220+25</f>
        <v>3125</v>
      </c>
      <c r="F220" s="350">
        <f>ROUNDUP(((24*E220^2)+(2670*E220))*0.0001/B220,-2)</f>
        <v>3500</v>
      </c>
      <c r="G220" s="58" t="s">
        <v>58</v>
      </c>
      <c r="H220" s="86">
        <v>15</v>
      </c>
      <c r="I220" s="222">
        <f>計算基礎!$H$4*(計算基礎!$G$22/H220)*B$220</f>
        <v>22802.826666666668</v>
      </c>
      <c r="J220" s="176">
        <f t="shared" ref="J220:J226" si="35">C$220+D$220+F$220+I220</f>
        <v>76602.82666666666</v>
      </c>
      <c r="K220" s="42">
        <f t="shared" si="33"/>
        <v>76700</v>
      </c>
    </row>
    <row r="221" spans="1:11" ht="15" customHeight="1">
      <c r="A221" s="330"/>
      <c r="B221" s="333"/>
      <c r="C221" s="333"/>
      <c r="D221" s="333"/>
      <c r="E221" s="333"/>
      <c r="F221" s="348"/>
      <c r="G221" s="55" t="s">
        <v>19</v>
      </c>
      <c r="H221" s="82">
        <v>12</v>
      </c>
      <c r="I221" s="221">
        <f>計算基礎!$H$4*(計算基礎!$G$22/H221)*B$220</f>
        <v>28503.533333333333</v>
      </c>
      <c r="J221" s="40">
        <f t="shared" si="35"/>
        <v>82303.533333333326</v>
      </c>
      <c r="K221" s="42">
        <f t="shared" si="33"/>
        <v>82400</v>
      </c>
    </row>
    <row r="222" spans="1:11" ht="15" customHeight="1">
      <c r="A222" s="330"/>
      <c r="B222" s="333"/>
      <c r="C222" s="333"/>
      <c r="D222" s="333"/>
      <c r="E222" s="333"/>
      <c r="F222" s="348"/>
      <c r="G222" s="55" t="s">
        <v>20</v>
      </c>
      <c r="H222" s="82">
        <v>10</v>
      </c>
      <c r="I222" s="221">
        <f>計算基礎!$H$4*(計算基礎!$G$22/H222)*B$220</f>
        <v>34204.239999999998</v>
      </c>
      <c r="J222" s="40">
        <f t="shared" si="35"/>
        <v>88004.239999999991</v>
      </c>
      <c r="K222" s="42">
        <f t="shared" si="33"/>
        <v>88100</v>
      </c>
    </row>
    <row r="223" spans="1:11" ht="15" customHeight="1">
      <c r="A223" s="330"/>
      <c r="B223" s="333"/>
      <c r="C223" s="333"/>
      <c r="D223" s="333"/>
      <c r="E223" s="333"/>
      <c r="F223" s="348"/>
      <c r="G223" s="55" t="s">
        <v>21</v>
      </c>
      <c r="H223" s="82">
        <v>8</v>
      </c>
      <c r="I223" s="221">
        <f>計算基礎!$H$4*(計算基礎!$G$22/H223)*B$220</f>
        <v>42755.3</v>
      </c>
      <c r="J223" s="40">
        <f t="shared" si="35"/>
        <v>96555.3</v>
      </c>
      <c r="K223" s="42">
        <f t="shared" si="33"/>
        <v>96600</v>
      </c>
    </row>
    <row r="224" spans="1:11" ht="15" customHeight="1">
      <c r="A224" s="330"/>
      <c r="B224" s="333"/>
      <c r="C224" s="333"/>
      <c r="D224" s="333"/>
      <c r="E224" s="333"/>
      <c r="F224" s="348"/>
      <c r="G224" s="55" t="s">
        <v>22</v>
      </c>
      <c r="H224" s="82">
        <v>7</v>
      </c>
      <c r="I224" s="221">
        <f>計算基礎!$H$4*(計算基礎!$G$22/H224)*B$220</f>
        <v>48863.199999999997</v>
      </c>
      <c r="J224" s="40">
        <f t="shared" si="35"/>
        <v>102663.2</v>
      </c>
      <c r="K224" s="42">
        <f t="shared" si="33"/>
        <v>102700</v>
      </c>
    </row>
    <row r="225" spans="1:11" ht="15" customHeight="1">
      <c r="A225" s="330"/>
      <c r="B225" s="333"/>
      <c r="C225" s="333"/>
      <c r="D225" s="333"/>
      <c r="E225" s="333"/>
      <c r="F225" s="348"/>
      <c r="G225" s="55" t="s">
        <v>23</v>
      </c>
      <c r="H225" s="82">
        <v>7</v>
      </c>
      <c r="I225" s="221">
        <f>計算基礎!$H$4*(計算基礎!$G$22/H225)*B$220</f>
        <v>48863.199999999997</v>
      </c>
      <c r="J225" s="40">
        <f t="shared" si="35"/>
        <v>102663.2</v>
      </c>
      <c r="K225" s="42">
        <f t="shared" si="33"/>
        <v>102700</v>
      </c>
    </row>
    <row r="226" spans="1:11" ht="15" customHeight="1" thickBot="1">
      <c r="A226" s="335"/>
      <c r="B226" s="337"/>
      <c r="C226" s="337"/>
      <c r="D226" s="337"/>
      <c r="E226" s="337"/>
      <c r="F226" s="349"/>
      <c r="G226" s="56" t="s">
        <v>24</v>
      </c>
      <c r="H226" s="87">
        <v>6</v>
      </c>
      <c r="I226" s="237">
        <f>計算基礎!$H$4*(計算基礎!$G$22/H226)*B$220</f>
        <v>57007.066666666666</v>
      </c>
      <c r="J226" s="165">
        <f t="shared" si="35"/>
        <v>110807.06666666667</v>
      </c>
      <c r="K226" s="41">
        <f t="shared" si="33"/>
        <v>110900</v>
      </c>
    </row>
    <row r="227" spans="1:11" ht="15" customHeight="1" thickTop="1">
      <c r="A227" s="341">
        <v>3200</v>
      </c>
      <c r="B227" s="332">
        <v>7</v>
      </c>
      <c r="C227" s="332">
        <f>計算基礎!$J$2*B227</f>
        <v>44100</v>
      </c>
      <c r="D227" s="332">
        <f>A227*2</f>
        <v>6400</v>
      </c>
      <c r="E227" s="342">
        <f>A227+25</f>
        <v>3225</v>
      </c>
      <c r="F227" s="350">
        <f>ROUNDUP(((24*E227^2)+(2670*E227))*0.0001/B227,-2)</f>
        <v>3700</v>
      </c>
      <c r="G227" s="53" t="s">
        <v>58</v>
      </c>
      <c r="H227" s="81">
        <v>15</v>
      </c>
      <c r="I227" s="81">
        <f>計算基礎!$H$4*(計算基礎!$G$22/H227)*B$227</f>
        <v>22802.826666666668</v>
      </c>
      <c r="J227" s="176">
        <f>C$227+D$227+F$227+I227</f>
        <v>77002.82666666666</v>
      </c>
      <c r="K227" s="42">
        <f t="shared" si="33"/>
        <v>77100</v>
      </c>
    </row>
    <row r="228" spans="1:11" ht="15" customHeight="1">
      <c r="A228" s="330"/>
      <c r="B228" s="333"/>
      <c r="C228" s="333"/>
      <c r="D228" s="333"/>
      <c r="E228" s="333"/>
      <c r="F228" s="348"/>
      <c r="G228" s="55" t="s">
        <v>19</v>
      </c>
      <c r="H228" s="82">
        <v>12</v>
      </c>
      <c r="I228" s="81">
        <f>計算基礎!$H$4*(計算基礎!$G$22/H228)*B$227</f>
        <v>28503.533333333333</v>
      </c>
      <c r="J228" s="40">
        <f t="shared" ref="J228:J233" si="36">C$227+D$227+F$227+I228</f>
        <v>82703.533333333326</v>
      </c>
      <c r="K228" s="42">
        <f t="shared" si="33"/>
        <v>82800</v>
      </c>
    </row>
    <row r="229" spans="1:11" ht="15" customHeight="1">
      <c r="A229" s="330"/>
      <c r="B229" s="333"/>
      <c r="C229" s="333"/>
      <c r="D229" s="333"/>
      <c r="E229" s="333"/>
      <c r="F229" s="348"/>
      <c r="G229" s="55" t="s">
        <v>20</v>
      </c>
      <c r="H229" s="82">
        <v>10</v>
      </c>
      <c r="I229" s="81">
        <f>計算基礎!$H$4*(計算基礎!$G$22/H229)*B$227</f>
        <v>34204.239999999998</v>
      </c>
      <c r="J229" s="40">
        <f t="shared" si="36"/>
        <v>88404.239999999991</v>
      </c>
      <c r="K229" s="42">
        <f t="shared" si="33"/>
        <v>88500</v>
      </c>
    </row>
    <row r="230" spans="1:11" ht="15" customHeight="1">
      <c r="A230" s="330"/>
      <c r="B230" s="333"/>
      <c r="C230" s="333"/>
      <c r="D230" s="333"/>
      <c r="E230" s="333"/>
      <c r="F230" s="348"/>
      <c r="G230" s="55" t="s">
        <v>21</v>
      </c>
      <c r="H230" s="82">
        <v>8</v>
      </c>
      <c r="I230" s="81">
        <f>計算基礎!$H$4*(計算基礎!$G$22/H230)*B$227</f>
        <v>42755.3</v>
      </c>
      <c r="J230" s="40">
        <f t="shared" si="36"/>
        <v>96955.3</v>
      </c>
      <c r="K230" s="42">
        <f t="shared" si="33"/>
        <v>97000</v>
      </c>
    </row>
    <row r="231" spans="1:11" ht="15" customHeight="1">
      <c r="A231" s="330"/>
      <c r="B231" s="333"/>
      <c r="C231" s="333"/>
      <c r="D231" s="333"/>
      <c r="E231" s="333"/>
      <c r="F231" s="348"/>
      <c r="G231" s="55" t="s">
        <v>22</v>
      </c>
      <c r="H231" s="82">
        <v>7</v>
      </c>
      <c r="I231" s="81">
        <f>計算基礎!$H$4*(計算基礎!$G$22/H231)*B$227</f>
        <v>48863.199999999997</v>
      </c>
      <c r="J231" s="40">
        <f t="shared" si="36"/>
        <v>103063.2</v>
      </c>
      <c r="K231" s="42">
        <f t="shared" si="33"/>
        <v>103100</v>
      </c>
    </row>
    <row r="232" spans="1:11" ht="15" customHeight="1">
      <c r="A232" s="330"/>
      <c r="B232" s="333"/>
      <c r="C232" s="333"/>
      <c r="D232" s="333"/>
      <c r="E232" s="333"/>
      <c r="F232" s="348"/>
      <c r="G232" s="55" t="s">
        <v>23</v>
      </c>
      <c r="H232" s="82">
        <v>6</v>
      </c>
      <c r="I232" s="81">
        <f>計算基礎!$H$4*(計算基礎!$G$22/H232)*B$227</f>
        <v>57007.066666666666</v>
      </c>
      <c r="J232" s="40">
        <f t="shared" si="36"/>
        <v>111207.06666666667</v>
      </c>
      <c r="K232" s="42">
        <f t="shared" si="33"/>
        <v>111300</v>
      </c>
    </row>
    <row r="233" spans="1:11" ht="15" customHeight="1" thickBot="1">
      <c r="A233" s="331"/>
      <c r="B233" s="337"/>
      <c r="C233" s="337"/>
      <c r="D233" s="337"/>
      <c r="E233" s="337"/>
      <c r="F233" s="349"/>
      <c r="G233" s="57" t="s">
        <v>24</v>
      </c>
      <c r="H233" s="151">
        <v>6</v>
      </c>
      <c r="I233" s="238">
        <f>計算基礎!$H$4*(計算基礎!$G$22/H233)*B$227</f>
        <v>57007.066666666666</v>
      </c>
      <c r="J233" s="164">
        <f t="shared" si="36"/>
        <v>111207.06666666667</v>
      </c>
      <c r="K233" s="41">
        <f t="shared" si="33"/>
        <v>111300</v>
      </c>
    </row>
    <row r="234" spans="1:11" ht="15" customHeight="1" thickTop="1">
      <c r="A234" s="329">
        <v>3300</v>
      </c>
      <c r="B234" s="332">
        <v>7</v>
      </c>
      <c r="C234" s="332">
        <f>計算基礎!$J$2*B234</f>
        <v>44100</v>
      </c>
      <c r="D234" s="332">
        <f>A234*2</f>
        <v>6600</v>
      </c>
      <c r="E234" s="342">
        <f>A234+25</f>
        <v>3325</v>
      </c>
      <c r="F234" s="350">
        <f>ROUNDUP(((24*E234^2)+(2670*E234))*0.0001/B234,-2)</f>
        <v>4000</v>
      </c>
      <c r="G234" s="58" t="s">
        <v>58</v>
      </c>
      <c r="H234" s="86">
        <v>15</v>
      </c>
      <c r="I234" s="58">
        <f>計算基礎!$H$4*(計算基礎!$G$22/H234)*B$234</f>
        <v>22802.826666666668</v>
      </c>
      <c r="J234" s="196">
        <f>C$234+D$234+F$234+I234</f>
        <v>77502.82666666666</v>
      </c>
      <c r="K234" s="42">
        <f t="shared" si="33"/>
        <v>77600</v>
      </c>
    </row>
    <row r="235" spans="1:11" ht="15" customHeight="1">
      <c r="A235" s="330"/>
      <c r="B235" s="333"/>
      <c r="C235" s="333"/>
      <c r="D235" s="333"/>
      <c r="E235" s="333"/>
      <c r="F235" s="348"/>
      <c r="G235" s="55" t="s">
        <v>19</v>
      </c>
      <c r="H235" s="82">
        <v>12</v>
      </c>
      <c r="I235" s="53">
        <f>計算基礎!$H$4*(計算基礎!$G$22/H235)*B$234</f>
        <v>28503.533333333333</v>
      </c>
      <c r="J235" s="176">
        <f t="shared" ref="J235:J240" si="37">C$234+D$234+F$234+I235</f>
        <v>83203.533333333326</v>
      </c>
      <c r="K235" s="42">
        <f t="shared" si="33"/>
        <v>83300</v>
      </c>
    </row>
    <row r="236" spans="1:11" ht="15" customHeight="1">
      <c r="A236" s="330"/>
      <c r="B236" s="333"/>
      <c r="C236" s="333"/>
      <c r="D236" s="333"/>
      <c r="E236" s="333"/>
      <c r="F236" s="348"/>
      <c r="G236" s="55" t="s">
        <v>20</v>
      </c>
      <c r="H236" s="82">
        <v>10</v>
      </c>
      <c r="I236" s="53">
        <f>計算基礎!$H$4*(計算基礎!$G$22/H236)*B$234</f>
        <v>34204.239999999998</v>
      </c>
      <c r="J236" s="176">
        <f t="shared" si="37"/>
        <v>88904.239999999991</v>
      </c>
      <c r="K236" s="42">
        <f t="shared" si="33"/>
        <v>89000</v>
      </c>
    </row>
    <row r="237" spans="1:11" ht="15" customHeight="1">
      <c r="A237" s="330"/>
      <c r="B237" s="333"/>
      <c r="C237" s="333"/>
      <c r="D237" s="333"/>
      <c r="E237" s="333"/>
      <c r="F237" s="348"/>
      <c r="G237" s="55" t="s">
        <v>21</v>
      </c>
      <c r="H237" s="82">
        <v>8</v>
      </c>
      <c r="I237" s="53">
        <f>計算基礎!$H$4*(計算基礎!$G$22/H237)*B$234</f>
        <v>42755.3</v>
      </c>
      <c r="J237" s="176">
        <f t="shared" si="37"/>
        <v>97455.3</v>
      </c>
      <c r="K237" s="42">
        <f t="shared" si="33"/>
        <v>97500</v>
      </c>
    </row>
    <row r="238" spans="1:11" ht="15" customHeight="1">
      <c r="A238" s="330"/>
      <c r="B238" s="333"/>
      <c r="C238" s="333"/>
      <c r="D238" s="333"/>
      <c r="E238" s="333"/>
      <c r="F238" s="348"/>
      <c r="G238" s="55" t="s">
        <v>22</v>
      </c>
      <c r="H238" s="82">
        <v>7</v>
      </c>
      <c r="I238" s="53">
        <f>計算基礎!$H$4*(計算基礎!$G$22/H238)*B$234</f>
        <v>48863.199999999997</v>
      </c>
      <c r="J238" s="176">
        <f t="shared" si="37"/>
        <v>103563.2</v>
      </c>
      <c r="K238" s="42">
        <f t="shared" si="33"/>
        <v>103600</v>
      </c>
    </row>
    <row r="239" spans="1:11" ht="15" customHeight="1">
      <c r="A239" s="330"/>
      <c r="B239" s="333"/>
      <c r="C239" s="333"/>
      <c r="D239" s="333"/>
      <c r="E239" s="333"/>
      <c r="F239" s="348"/>
      <c r="G239" s="55" t="s">
        <v>23</v>
      </c>
      <c r="H239" s="82">
        <v>6</v>
      </c>
      <c r="I239" s="53">
        <f>計算基礎!$H$4*(計算基礎!$G$22/H239)*B$234</f>
        <v>57007.066666666666</v>
      </c>
      <c r="J239" s="176">
        <f t="shared" si="37"/>
        <v>111707.06666666667</v>
      </c>
      <c r="K239" s="42">
        <f t="shared" si="33"/>
        <v>111800</v>
      </c>
    </row>
    <row r="240" spans="1:11" ht="15" customHeight="1" thickBot="1">
      <c r="A240" s="331"/>
      <c r="B240" s="333"/>
      <c r="C240" s="333"/>
      <c r="D240" s="333"/>
      <c r="E240" s="333"/>
      <c r="F240" s="348"/>
      <c r="G240" s="57" t="s">
        <v>24</v>
      </c>
      <c r="H240" s="151">
        <v>6</v>
      </c>
      <c r="I240" s="233">
        <f>計算基礎!$H$4*(計算基礎!$G$22/H240)*B$234</f>
        <v>57007.066666666666</v>
      </c>
      <c r="J240" s="63">
        <f t="shared" si="37"/>
        <v>111707.06666666667</v>
      </c>
      <c r="K240" s="176">
        <f t="shared" si="33"/>
        <v>111800</v>
      </c>
    </row>
    <row r="241" spans="1:11" ht="15" customHeight="1" thickTop="1">
      <c r="A241" s="334">
        <v>3400</v>
      </c>
      <c r="B241" s="336">
        <v>8</v>
      </c>
      <c r="C241" s="336">
        <f>計算基礎!$J$2*B241</f>
        <v>50400</v>
      </c>
      <c r="D241" s="336">
        <f>A241*2</f>
        <v>6800</v>
      </c>
      <c r="E241" s="336">
        <f>A241+25</f>
        <v>3425</v>
      </c>
      <c r="F241" s="351">
        <f>ROUNDUP(((24*E241^2)+(2670*E241))*0.0001/B241,-2)</f>
        <v>3700</v>
      </c>
      <c r="G241" s="177" t="s">
        <v>58</v>
      </c>
      <c r="H241" s="179">
        <v>16</v>
      </c>
      <c r="I241" s="81">
        <f>計算基礎!$H$4*(計算基礎!$G$22/H241)*B$241</f>
        <v>24431.600000000002</v>
      </c>
      <c r="J241" s="164">
        <f>C$241+D$241+F$241+I241</f>
        <v>85331.6</v>
      </c>
      <c r="K241" s="180">
        <f t="shared" si="33"/>
        <v>85400</v>
      </c>
    </row>
    <row r="242" spans="1:11" ht="15" customHeight="1">
      <c r="A242" s="330"/>
      <c r="B242" s="333"/>
      <c r="C242" s="333"/>
      <c r="D242" s="333"/>
      <c r="E242" s="333"/>
      <c r="F242" s="348"/>
      <c r="G242" s="55" t="s">
        <v>19</v>
      </c>
      <c r="H242" s="82">
        <v>12</v>
      </c>
      <c r="I242" s="81">
        <f>計算基礎!$H$4*(計算基礎!$G$22/H242)*B$241</f>
        <v>32575.466666666667</v>
      </c>
      <c r="J242" s="176">
        <f t="shared" ref="J242:J247" si="38">C$241+D$241+F$241+I242</f>
        <v>93475.466666666674</v>
      </c>
      <c r="K242" s="42">
        <f t="shared" si="33"/>
        <v>93500</v>
      </c>
    </row>
    <row r="243" spans="1:11" ht="15" customHeight="1">
      <c r="A243" s="330"/>
      <c r="B243" s="333"/>
      <c r="C243" s="333"/>
      <c r="D243" s="333"/>
      <c r="E243" s="333"/>
      <c r="F243" s="348"/>
      <c r="G243" s="55" t="s">
        <v>20</v>
      </c>
      <c r="H243" s="82">
        <v>10</v>
      </c>
      <c r="I243" s="81">
        <f>計算基礎!$H$4*(計算基礎!$G$22/H243)*B$241</f>
        <v>39090.559999999998</v>
      </c>
      <c r="J243" s="176">
        <f t="shared" si="38"/>
        <v>99990.56</v>
      </c>
      <c r="K243" s="42">
        <f t="shared" si="33"/>
        <v>100000</v>
      </c>
    </row>
    <row r="244" spans="1:11" ht="15" customHeight="1">
      <c r="A244" s="330"/>
      <c r="B244" s="333"/>
      <c r="C244" s="333"/>
      <c r="D244" s="333"/>
      <c r="E244" s="333"/>
      <c r="F244" s="348"/>
      <c r="G244" s="55" t="s">
        <v>21</v>
      </c>
      <c r="H244" s="82">
        <v>9</v>
      </c>
      <c r="I244" s="81">
        <f>計算基礎!$H$4*(計算基礎!$G$22/H244)*B$241</f>
        <v>43433.955555555556</v>
      </c>
      <c r="J244" s="176">
        <f t="shared" si="38"/>
        <v>104333.95555555556</v>
      </c>
      <c r="K244" s="42">
        <f t="shared" si="33"/>
        <v>104400</v>
      </c>
    </row>
    <row r="245" spans="1:11" ht="15" customHeight="1">
      <c r="A245" s="330"/>
      <c r="B245" s="333"/>
      <c r="C245" s="333"/>
      <c r="D245" s="333"/>
      <c r="E245" s="333"/>
      <c r="F245" s="348"/>
      <c r="G245" s="55" t="s">
        <v>22</v>
      </c>
      <c r="H245" s="82">
        <v>8</v>
      </c>
      <c r="I245" s="81">
        <f>計算基礎!$H$4*(計算基礎!$G$22/H245)*B$241</f>
        <v>48863.200000000004</v>
      </c>
      <c r="J245" s="176">
        <f t="shared" si="38"/>
        <v>109763.20000000001</v>
      </c>
      <c r="K245" s="42">
        <f t="shared" si="33"/>
        <v>109800</v>
      </c>
    </row>
    <row r="246" spans="1:11" ht="15" customHeight="1">
      <c r="A246" s="330"/>
      <c r="B246" s="333"/>
      <c r="C246" s="333"/>
      <c r="D246" s="333"/>
      <c r="E246" s="333"/>
      <c r="F246" s="348"/>
      <c r="G246" s="55" t="s">
        <v>23</v>
      </c>
      <c r="H246" s="82">
        <v>7</v>
      </c>
      <c r="I246" s="81">
        <f>計算基礎!$H$4*(計算基礎!$G$22/H246)*B$241</f>
        <v>55843.657142857141</v>
      </c>
      <c r="J246" s="176">
        <f t="shared" si="38"/>
        <v>116743.65714285715</v>
      </c>
      <c r="K246" s="42">
        <f t="shared" si="33"/>
        <v>116800</v>
      </c>
    </row>
    <row r="247" spans="1:11" ht="15" customHeight="1" thickBot="1">
      <c r="A247" s="335"/>
      <c r="B247" s="337"/>
      <c r="C247" s="337"/>
      <c r="D247" s="337"/>
      <c r="E247" s="337"/>
      <c r="F247" s="349"/>
      <c r="G247" s="56" t="s">
        <v>24</v>
      </c>
      <c r="H247" s="87">
        <v>6</v>
      </c>
      <c r="I247" s="238">
        <f>計算基礎!$H$4*(計算基礎!$G$22/H247)*B$241</f>
        <v>65150.933333333334</v>
      </c>
      <c r="J247" s="176">
        <f t="shared" si="38"/>
        <v>126050.93333333333</v>
      </c>
      <c r="K247" s="41">
        <f t="shared" si="33"/>
        <v>126100</v>
      </c>
    </row>
    <row r="248" spans="1:11" ht="15" customHeight="1" thickTop="1">
      <c r="A248" s="341">
        <v>3500</v>
      </c>
      <c r="B248" s="333">
        <v>8</v>
      </c>
      <c r="C248" s="333">
        <f>計算基礎!$J$2*B248</f>
        <v>50400</v>
      </c>
      <c r="D248" s="333">
        <f>A248*2</f>
        <v>7000</v>
      </c>
      <c r="E248" s="333">
        <f>A248+25</f>
        <v>3525</v>
      </c>
      <c r="F248" s="348">
        <f>ROUNDUP(((24*E248^2)+(2670*E248))*0.0001/B248,-2)</f>
        <v>3900</v>
      </c>
      <c r="G248" s="53" t="s">
        <v>58</v>
      </c>
      <c r="H248" s="81">
        <v>15</v>
      </c>
      <c r="I248" s="58">
        <f>計算基礎!$H$4*(計算基礎!$G$22/H248)*B$248</f>
        <v>26060.373333333333</v>
      </c>
      <c r="J248" s="60">
        <f>C$248+D$248+F$248+I248</f>
        <v>87360.373333333337</v>
      </c>
      <c r="K248" s="42">
        <f t="shared" si="33"/>
        <v>87400</v>
      </c>
    </row>
    <row r="249" spans="1:11" ht="15" customHeight="1">
      <c r="A249" s="330"/>
      <c r="B249" s="333"/>
      <c r="C249" s="333"/>
      <c r="D249" s="333"/>
      <c r="E249" s="333"/>
      <c r="F249" s="348"/>
      <c r="G249" s="55" t="s">
        <v>19</v>
      </c>
      <c r="H249" s="82">
        <v>12</v>
      </c>
      <c r="I249" s="81">
        <f>計算基礎!$H$4*(計算基礎!$G$22/H249)*B$248</f>
        <v>32575.466666666667</v>
      </c>
      <c r="J249" s="176">
        <f t="shared" ref="J249:J254" si="39">C$248+D$248+F$248+I249</f>
        <v>93875.466666666674</v>
      </c>
      <c r="K249" s="42">
        <f t="shared" si="33"/>
        <v>93900</v>
      </c>
    </row>
    <row r="250" spans="1:11" ht="15" customHeight="1">
      <c r="A250" s="330"/>
      <c r="B250" s="333"/>
      <c r="C250" s="333"/>
      <c r="D250" s="333"/>
      <c r="E250" s="333"/>
      <c r="F250" s="348"/>
      <c r="G250" s="55" t="s">
        <v>20</v>
      </c>
      <c r="H250" s="82">
        <v>10</v>
      </c>
      <c r="I250" s="81">
        <f>計算基礎!$H$4*(計算基礎!$G$22/H250)*B$248</f>
        <v>39090.559999999998</v>
      </c>
      <c r="J250" s="176">
        <f t="shared" si="39"/>
        <v>100390.56</v>
      </c>
      <c r="K250" s="42">
        <f t="shared" si="33"/>
        <v>100400</v>
      </c>
    </row>
    <row r="251" spans="1:11" ht="15" customHeight="1">
      <c r="A251" s="330"/>
      <c r="B251" s="333"/>
      <c r="C251" s="333"/>
      <c r="D251" s="333"/>
      <c r="E251" s="333"/>
      <c r="F251" s="348"/>
      <c r="G251" s="55" t="s">
        <v>21</v>
      </c>
      <c r="H251" s="82">
        <v>9</v>
      </c>
      <c r="I251" s="81">
        <f>計算基礎!$H$4*(計算基礎!$G$22/H251)*B$248</f>
        <v>43433.955555555556</v>
      </c>
      <c r="J251" s="176">
        <f t="shared" si="39"/>
        <v>104733.95555555556</v>
      </c>
      <c r="K251" s="42">
        <f t="shared" si="33"/>
        <v>104800</v>
      </c>
    </row>
    <row r="252" spans="1:11" ht="15" customHeight="1">
      <c r="A252" s="330"/>
      <c r="B252" s="333"/>
      <c r="C252" s="333"/>
      <c r="D252" s="333"/>
      <c r="E252" s="333"/>
      <c r="F252" s="348"/>
      <c r="G252" s="55" t="s">
        <v>22</v>
      </c>
      <c r="H252" s="82">
        <v>8</v>
      </c>
      <c r="I252" s="81">
        <f>計算基礎!$H$4*(計算基礎!$G$22/H252)*B$248</f>
        <v>48863.200000000004</v>
      </c>
      <c r="J252" s="176">
        <f t="shared" si="39"/>
        <v>110163.20000000001</v>
      </c>
      <c r="K252" s="42">
        <f t="shared" si="33"/>
        <v>110200</v>
      </c>
    </row>
    <row r="253" spans="1:11" ht="15" customHeight="1">
      <c r="A253" s="330"/>
      <c r="B253" s="333"/>
      <c r="C253" s="333"/>
      <c r="D253" s="333"/>
      <c r="E253" s="333"/>
      <c r="F253" s="348"/>
      <c r="G253" s="55" t="s">
        <v>23</v>
      </c>
      <c r="H253" s="82">
        <v>7</v>
      </c>
      <c r="I253" s="81">
        <f>計算基礎!$H$4*(計算基礎!$G$22/H253)*B$248</f>
        <v>55843.657142857141</v>
      </c>
      <c r="J253" s="176">
        <f t="shared" si="39"/>
        <v>117143.65714285715</v>
      </c>
      <c r="K253" s="42">
        <f t="shared" si="33"/>
        <v>117200</v>
      </c>
    </row>
    <row r="254" spans="1:11" ht="15" customHeight="1" thickBot="1">
      <c r="A254" s="330"/>
      <c r="B254" s="346"/>
      <c r="C254" s="346"/>
      <c r="D254" s="346"/>
      <c r="E254" s="346"/>
      <c r="F254" s="341"/>
      <c r="G254" s="55" t="s">
        <v>24</v>
      </c>
      <c r="H254" s="82">
        <v>6</v>
      </c>
      <c r="I254" s="81">
        <f>計算基礎!$H$4*(計算基礎!$G$22/H254)*B$248</f>
        <v>65150.933333333334</v>
      </c>
      <c r="J254" s="43">
        <f t="shared" si="39"/>
        <v>126450.93333333333</v>
      </c>
      <c r="K254" s="43">
        <f t="shared" si="33"/>
        <v>126500</v>
      </c>
    </row>
    <row r="255" spans="1:11" ht="14.25" thickBot="1">
      <c r="A255" s="143"/>
      <c r="B255" s="141"/>
      <c r="C255" s="141"/>
      <c r="D255" s="141"/>
      <c r="E255" s="141"/>
      <c r="F255" s="141"/>
    </row>
    <row r="256" spans="1:11" ht="15" customHeight="1" thickBot="1">
      <c r="A256" s="145" t="s">
        <v>1</v>
      </c>
      <c r="B256" s="148" t="s">
        <v>61</v>
      </c>
      <c r="C256" s="147" t="str">
        <f>"融着費(@" &amp; 計算基礎!$J$2&amp;")"</f>
        <v>融着費(@6300)</v>
      </c>
      <c r="D256" s="148" t="s">
        <v>60</v>
      </c>
      <c r="E256" s="148"/>
      <c r="F256" s="148" t="s">
        <v>59</v>
      </c>
      <c r="G256" s="145" t="s">
        <v>0</v>
      </c>
      <c r="H256" s="146" t="s">
        <v>3</v>
      </c>
      <c r="I256" s="147" t="s">
        <v>2</v>
      </c>
      <c r="J256" s="150"/>
      <c r="K256" s="150" t="s">
        <v>49</v>
      </c>
    </row>
    <row r="257" spans="1:11" ht="15" customHeight="1" thickTop="1">
      <c r="A257" s="341">
        <v>3600</v>
      </c>
      <c r="B257" s="333">
        <v>8</v>
      </c>
      <c r="C257" s="333">
        <f>計算基礎!$J$2*B257</f>
        <v>50400</v>
      </c>
      <c r="D257" s="333">
        <f>A257*2</f>
        <v>7200</v>
      </c>
      <c r="E257" s="342">
        <f>A257+25</f>
        <v>3625</v>
      </c>
      <c r="F257" s="342">
        <f>ROUNDUP(((24*E257^2)+(2670*E257))*0.0001/B257,-2)</f>
        <v>4100</v>
      </c>
      <c r="G257" s="152" t="s">
        <v>58</v>
      </c>
      <c r="H257" s="64">
        <v>15</v>
      </c>
      <c r="I257" s="81">
        <f>計算基礎!$H$4*(計算基礎!$G$22/H257)*B$257</f>
        <v>26060.373333333333</v>
      </c>
      <c r="J257" s="42">
        <f>C$257+D$257+F$257+I257</f>
        <v>87760.373333333337</v>
      </c>
      <c r="K257" s="42">
        <f t="shared" ref="K257:K305" si="40">ROUNDUP(J257,-2)</f>
        <v>87800</v>
      </c>
    </row>
    <row r="258" spans="1:11" ht="15" customHeight="1">
      <c r="A258" s="330"/>
      <c r="B258" s="333"/>
      <c r="C258" s="333"/>
      <c r="D258" s="333"/>
      <c r="E258" s="333"/>
      <c r="F258" s="333"/>
      <c r="G258" s="153" t="s">
        <v>19</v>
      </c>
      <c r="H258" s="55">
        <v>12</v>
      </c>
      <c r="I258" s="82">
        <f>計算基礎!$H$4*(計算基礎!$G$22/H258)*B$257</f>
        <v>32575.466666666667</v>
      </c>
      <c r="J258" s="42">
        <f t="shared" ref="J258:J263" si="41">C$257+D$257+F$257+I258</f>
        <v>94275.466666666674</v>
      </c>
      <c r="K258" s="42">
        <f t="shared" si="40"/>
        <v>94300</v>
      </c>
    </row>
    <row r="259" spans="1:11" ht="15" customHeight="1">
      <c r="A259" s="330"/>
      <c r="B259" s="333"/>
      <c r="C259" s="333"/>
      <c r="D259" s="333"/>
      <c r="E259" s="333"/>
      <c r="F259" s="333"/>
      <c r="G259" s="153" t="s">
        <v>20</v>
      </c>
      <c r="H259" s="55">
        <v>10</v>
      </c>
      <c r="I259" s="82">
        <f>計算基礎!$H$4*(計算基礎!$G$22/H259)*B$257</f>
        <v>39090.559999999998</v>
      </c>
      <c r="J259" s="42">
        <f t="shared" si="41"/>
        <v>100790.56</v>
      </c>
      <c r="K259" s="42">
        <f t="shared" si="40"/>
        <v>100800</v>
      </c>
    </row>
    <row r="260" spans="1:11" ht="15" customHeight="1">
      <c r="A260" s="330"/>
      <c r="B260" s="333"/>
      <c r="C260" s="333"/>
      <c r="D260" s="333"/>
      <c r="E260" s="333"/>
      <c r="F260" s="333"/>
      <c r="G260" s="153" t="s">
        <v>21</v>
      </c>
      <c r="H260" s="55">
        <v>9</v>
      </c>
      <c r="I260" s="82">
        <f>計算基礎!$H$4*(計算基礎!$G$22/H260)*B$257</f>
        <v>43433.955555555556</v>
      </c>
      <c r="J260" s="42">
        <f t="shared" si="41"/>
        <v>105133.95555555556</v>
      </c>
      <c r="K260" s="42">
        <f t="shared" si="40"/>
        <v>105200</v>
      </c>
    </row>
    <row r="261" spans="1:11" ht="15" customHeight="1">
      <c r="A261" s="330"/>
      <c r="B261" s="333"/>
      <c r="C261" s="333"/>
      <c r="D261" s="333"/>
      <c r="E261" s="333"/>
      <c r="F261" s="333"/>
      <c r="G261" s="153" t="s">
        <v>22</v>
      </c>
      <c r="H261" s="55">
        <v>8</v>
      </c>
      <c r="I261" s="82">
        <f>計算基礎!$H$4*(計算基礎!$G$22/H261)*B$257</f>
        <v>48863.200000000004</v>
      </c>
      <c r="J261" s="42">
        <f t="shared" si="41"/>
        <v>110563.20000000001</v>
      </c>
      <c r="K261" s="42">
        <f t="shared" si="40"/>
        <v>110600</v>
      </c>
    </row>
    <row r="262" spans="1:11" ht="15" customHeight="1">
      <c r="A262" s="330"/>
      <c r="B262" s="333"/>
      <c r="C262" s="333"/>
      <c r="D262" s="333"/>
      <c r="E262" s="333"/>
      <c r="F262" s="333"/>
      <c r="G262" s="153" t="s">
        <v>23</v>
      </c>
      <c r="H262" s="55">
        <v>7</v>
      </c>
      <c r="I262" s="82">
        <f>計算基礎!$H$4*(計算基礎!$G$22/H262)*B$257</f>
        <v>55843.657142857141</v>
      </c>
      <c r="J262" s="42">
        <f t="shared" si="41"/>
        <v>117543.65714285715</v>
      </c>
      <c r="K262" s="42">
        <f t="shared" si="40"/>
        <v>117600</v>
      </c>
    </row>
    <row r="263" spans="1:11" ht="15" customHeight="1" thickBot="1">
      <c r="A263" s="335"/>
      <c r="B263" s="337"/>
      <c r="C263" s="337"/>
      <c r="D263" s="337"/>
      <c r="E263" s="337"/>
      <c r="F263" s="337"/>
      <c r="G263" s="154" t="s">
        <v>24</v>
      </c>
      <c r="H263" s="56">
        <v>6</v>
      </c>
      <c r="I263" s="87">
        <f>計算基礎!$H$4*(計算基礎!$G$22/H263)*B$257</f>
        <v>65150.933333333334</v>
      </c>
      <c r="J263" s="164">
        <f t="shared" si="41"/>
        <v>126850.93333333333</v>
      </c>
      <c r="K263" s="164">
        <f t="shared" si="40"/>
        <v>126900</v>
      </c>
    </row>
    <row r="264" spans="1:11" ht="15" customHeight="1" thickTop="1">
      <c r="A264" s="341">
        <v>3700</v>
      </c>
      <c r="B264" s="332">
        <v>8</v>
      </c>
      <c r="C264" s="332">
        <f>計算基礎!$J$2*B264</f>
        <v>50400</v>
      </c>
      <c r="D264" s="332">
        <f>A264*2</f>
        <v>7400</v>
      </c>
      <c r="E264" s="342">
        <f>A264+25</f>
        <v>3725</v>
      </c>
      <c r="F264" s="332">
        <f>ROUNDUP(((24*E264^2)+(2670*E264))*0.0001/B264,-2)</f>
        <v>4300</v>
      </c>
      <c r="G264" s="152" t="s">
        <v>58</v>
      </c>
      <c r="H264" s="53">
        <v>15</v>
      </c>
      <c r="I264" s="81">
        <f>計算基礎!$H$4*(計算基礎!$G$22/H264)*B$264</f>
        <v>26060.373333333333</v>
      </c>
      <c r="J264" s="60">
        <f>C$264+D$264+F$264+I264</f>
        <v>88160.373333333337</v>
      </c>
      <c r="K264" s="60">
        <f t="shared" si="40"/>
        <v>88200</v>
      </c>
    </row>
    <row r="265" spans="1:11" ht="15" customHeight="1">
      <c r="A265" s="330"/>
      <c r="B265" s="333"/>
      <c r="C265" s="333"/>
      <c r="D265" s="333"/>
      <c r="E265" s="333"/>
      <c r="F265" s="333"/>
      <c r="G265" s="153" t="s">
        <v>19</v>
      </c>
      <c r="H265" s="55">
        <v>12</v>
      </c>
      <c r="I265" s="82">
        <f>計算基礎!$H$4*(計算基礎!$G$22/H265)*B$264</f>
        <v>32575.466666666667</v>
      </c>
      <c r="J265" s="42">
        <f t="shared" ref="J265:J270" si="42">C$264+D$264+F$264+I265</f>
        <v>94675.466666666674</v>
      </c>
      <c r="K265" s="42">
        <f t="shared" si="40"/>
        <v>94700</v>
      </c>
    </row>
    <row r="266" spans="1:11" ht="15" customHeight="1">
      <c r="A266" s="330"/>
      <c r="B266" s="333"/>
      <c r="C266" s="333"/>
      <c r="D266" s="333"/>
      <c r="E266" s="333"/>
      <c r="F266" s="333"/>
      <c r="G266" s="153" t="s">
        <v>20</v>
      </c>
      <c r="H266" s="55">
        <v>10</v>
      </c>
      <c r="I266" s="82">
        <f>計算基礎!$H$4*(計算基礎!$G$22/H266)*B$264</f>
        <v>39090.559999999998</v>
      </c>
      <c r="J266" s="42">
        <f t="shared" si="42"/>
        <v>101190.56</v>
      </c>
      <c r="K266" s="42">
        <f t="shared" si="40"/>
        <v>101200</v>
      </c>
    </row>
    <row r="267" spans="1:11" ht="15" customHeight="1">
      <c r="A267" s="330"/>
      <c r="B267" s="333"/>
      <c r="C267" s="333"/>
      <c r="D267" s="333"/>
      <c r="E267" s="333"/>
      <c r="F267" s="333"/>
      <c r="G267" s="153" t="s">
        <v>21</v>
      </c>
      <c r="H267" s="55">
        <v>9</v>
      </c>
      <c r="I267" s="82">
        <f>計算基礎!$H$4*(計算基礎!$G$22/H267)*B$264</f>
        <v>43433.955555555556</v>
      </c>
      <c r="J267" s="42">
        <f t="shared" si="42"/>
        <v>105533.95555555556</v>
      </c>
      <c r="K267" s="42">
        <f t="shared" si="40"/>
        <v>105600</v>
      </c>
    </row>
    <row r="268" spans="1:11" ht="15" customHeight="1">
      <c r="A268" s="330"/>
      <c r="B268" s="333"/>
      <c r="C268" s="333"/>
      <c r="D268" s="333"/>
      <c r="E268" s="333"/>
      <c r="F268" s="333"/>
      <c r="G268" s="153" t="s">
        <v>22</v>
      </c>
      <c r="H268" s="55">
        <v>8</v>
      </c>
      <c r="I268" s="82">
        <f>計算基礎!$H$4*(計算基礎!$G$22/H268)*B$264</f>
        <v>48863.200000000004</v>
      </c>
      <c r="J268" s="42">
        <f t="shared" si="42"/>
        <v>110963.20000000001</v>
      </c>
      <c r="K268" s="42">
        <f t="shared" si="40"/>
        <v>111000</v>
      </c>
    </row>
    <row r="269" spans="1:11" ht="15" customHeight="1">
      <c r="A269" s="330"/>
      <c r="B269" s="333"/>
      <c r="C269" s="333"/>
      <c r="D269" s="333"/>
      <c r="E269" s="333"/>
      <c r="F269" s="333"/>
      <c r="G269" s="153" t="s">
        <v>23</v>
      </c>
      <c r="H269" s="55">
        <v>7</v>
      </c>
      <c r="I269" s="82">
        <f>計算基礎!$H$4*(計算基礎!$G$22/H269)*B$264</f>
        <v>55843.657142857141</v>
      </c>
      <c r="J269" s="42">
        <f t="shared" si="42"/>
        <v>117943.65714285715</v>
      </c>
      <c r="K269" s="42">
        <f t="shared" si="40"/>
        <v>118000</v>
      </c>
    </row>
    <row r="270" spans="1:11" ht="15" customHeight="1" thickBot="1">
      <c r="A270" s="331"/>
      <c r="B270" s="333"/>
      <c r="C270" s="333"/>
      <c r="D270" s="333"/>
      <c r="E270" s="333"/>
      <c r="F270" s="333"/>
      <c r="G270" s="155" t="s">
        <v>24</v>
      </c>
      <c r="H270" s="57">
        <v>6</v>
      </c>
      <c r="I270" s="151">
        <f>計算基礎!$H$4*(計算基礎!$G$22/H270)*B$264</f>
        <v>65150.933333333334</v>
      </c>
      <c r="J270" s="164">
        <f t="shared" si="42"/>
        <v>127250.93333333333</v>
      </c>
      <c r="K270" s="164">
        <f t="shared" si="40"/>
        <v>127300</v>
      </c>
    </row>
    <row r="271" spans="1:11" ht="15" customHeight="1" thickTop="1">
      <c r="A271" s="329">
        <v>3800</v>
      </c>
      <c r="B271" s="332">
        <v>8</v>
      </c>
      <c r="C271" s="332">
        <f>計算基礎!$J$2*B271</f>
        <v>50400</v>
      </c>
      <c r="D271" s="332">
        <f>A271*2</f>
        <v>7600</v>
      </c>
      <c r="E271" s="332">
        <f>A271+25</f>
        <v>3825</v>
      </c>
      <c r="F271" s="332">
        <f>ROUNDUP(((24*E271^2)+(2670*E271))*0.0001/B271,-2)</f>
        <v>4600</v>
      </c>
      <c r="G271" s="157" t="s">
        <v>58</v>
      </c>
      <c r="H271" s="58">
        <v>15</v>
      </c>
      <c r="I271" s="58">
        <f>計算基礎!$H$4*(計算基礎!$G$22/H271)*B$271</f>
        <v>26060.373333333333</v>
      </c>
      <c r="J271" s="60">
        <f>C$271+D$271+F$271+I271</f>
        <v>88660.373333333337</v>
      </c>
      <c r="K271" s="60">
        <f t="shared" si="40"/>
        <v>88700</v>
      </c>
    </row>
    <row r="272" spans="1:11" ht="15" customHeight="1">
      <c r="A272" s="330"/>
      <c r="B272" s="333"/>
      <c r="C272" s="333"/>
      <c r="D272" s="333"/>
      <c r="E272" s="333"/>
      <c r="F272" s="333"/>
      <c r="G272" s="153" t="s">
        <v>19</v>
      </c>
      <c r="H272" s="55">
        <v>12</v>
      </c>
      <c r="I272" s="82">
        <f>計算基礎!$H$4*(計算基礎!$G$22/H272)*B$271</f>
        <v>32575.466666666667</v>
      </c>
      <c r="J272" s="42">
        <f t="shared" ref="J272:J277" si="43">C$271+D$271+F$271+I272</f>
        <v>95175.466666666674</v>
      </c>
      <c r="K272" s="42">
        <f t="shared" si="40"/>
        <v>95200</v>
      </c>
    </row>
    <row r="273" spans="1:11" ht="15" customHeight="1">
      <c r="A273" s="330"/>
      <c r="B273" s="333"/>
      <c r="C273" s="333"/>
      <c r="D273" s="333"/>
      <c r="E273" s="333"/>
      <c r="F273" s="333"/>
      <c r="G273" s="153" t="s">
        <v>20</v>
      </c>
      <c r="H273" s="55">
        <v>10</v>
      </c>
      <c r="I273" s="82">
        <f>計算基礎!$H$4*(計算基礎!$G$22/H273)*B$271</f>
        <v>39090.559999999998</v>
      </c>
      <c r="J273" s="42">
        <f t="shared" si="43"/>
        <v>101690.56</v>
      </c>
      <c r="K273" s="42">
        <f t="shared" si="40"/>
        <v>101700</v>
      </c>
    </row>
    <row r="274" spans="1:11" ht="15" customHeight="1">
      <c r="A274" s="330"/>
      <c r="B274" s="333"/>
      <c r="C274" s="333"/>
      <c r="D274" s="333"/>
      <c r="E274" s="333"/>
      <c r="F274" s="333"/>
      <c r="G274" s="153" t="s">
        <v>21</v>
      </c>
      <c r="H274" s="55">
        <v>9</v>
      </c>
      <c r="I274" s="82">
        <f>計算基礎!$H$4*(計算基礎!$G$22/H274)*B$271</f>
        <v>43433.955555555556</v>
      </c>
      <c r="J274" s="42">
        <f t="shared" si="43"/>
        <v>106033.95555555556</v>
      </c>
      <c r="K274" s="42">
        <f t="shared" si="40"/>
        <v>106100</v>
      </c>
    </row>
    <row r="275" spans="1:11" ht="15" customHeight="1">
      <c r="A275" s="330"/>
      <c r="B275" s="333"/>
      <c r="C275" s="333"/>
      <c r="D275" s="333"/>
      <c r="E275" s="333"/>
      <c r="F275" s="333"/>
      <c r="G275" s="153" t="s">
        <v>22</v>
      </c>
      <c r="H275" s="55">
        <v>8</v>
      </c>
      <c r="I275" s="82">
        <f>計算基礎!$H$4*(計算基礎!$G$22/H275)*B$271</f>
        <v>48863.200000000004</v>
      </c>
      <c r="J275" s="42">
        <f t="shared" si="43"/>
        <v>111463.20000000001</v>
      </c>
      <c r="K275" s="42">
        <f t="shared" si="40"/>
        <v>111500</v>
      </c>
    </row>
    <row r="276" spans="1:11" ht="15" customHeight="1">
      <c r="A276" s="330"/>
      <c r="B276" s="333"/>
      <c r="C276" s="333"/>
      <c r="D276" s="333"/>
      <c r="E276" s="333"/>
      <c r="F276" s="333"/>
      <c r="G276" s="153" t="s">
        <v>23</v>
      </c>
      <c r="H276" s="55">
        <v>7</v>
      </c>
      <c r="I276" s="82">
        <f>計算基礎!$H$4*(計算基礎!$G$22/H276)*B$271</f>
        <v>55843.657142857141</v>
      </c>
      <c r="J276" s="42">
        <f t="shared" si="43"/>
        <v>118443.65714285715</v>
      </c>
      <c r="K276" s="42">
        <f t="shared" si="40"/>
        <v>118500</v>
      </c>
    </row>
    <row r="277" spans="1:11" ht="15" customHeight="1" thickBot="1">
      <c r="A277" s="344"/>
      <c r="B277" s="345"/>
      <c r="C277" s="345"/>
      <c r="D277" s="345"/>
      <c r="E277" s="345"/>
      <c r="F277" s="345"/>
      <c r="G277" s="166" t="s">
        <v>24</v>
      </c>
      <c r="H277" s="121">
        <v>6</v>
      </c>
      <c r="I277" s="167">
        <f>計算基礎!$H$4*(計算基礎!$G$22/H277)*B$271</f>
        <v>65150.933333333334</v>
      </c>
      <c r="J277" s="168">
        <f t="shared" si="43"/>
        <v>127750.93333333333</v>
      </c>
      <c r="K277" s="168">
        <f t="shared" si="40"/>
        <v>127800</v>
      </c>
    </row>
    <row r="278" spans="1:11" ht="15" customHeight="1" thickTop="1">
      <c r="A278" s="341">
        <v>3900</v>
      </c>
      <c r="B278" s="333">
        <v>9</v>
      </c>
      <c r="C278" s="333">
        <f>計算基礎!$J$2*B278</f>
        <v>56700</v>
      </c>
      <c r="D278" s="333">
        <f>A278*2</f>
        <v>7800</v>
      </c>
      <c r="E278" s="333">
        <f>A278+25</f>
        <v>3925</v>
      </c>
      <c r="F278" s="333">
        <f>ROUNDUP(((24*E278^2)+(2670*E278))*0.0001/B278,-2)</f>
        <v>4300</v>
      </c>
      <c r="G278" s="152" t="s">
        <v>58</v>
      </c>
      <c r="H278" s="53">
        <v>16</v>
      </c>
      <c r="I278" s="81">
        <f>計算基礎!$H$4*(計算基礎!$G$22/H278)*B$278</f>
        <v>27485.550000000003</v>
      </c>
      <c r="J278" s="42">
        <f>C$278+D$278+F$278+I278</f>
        <v>96285.55</v>
      </c>
      <c r="K278" s="42">
        <f t="shared" si="40"/>
        <v>96300</v>
      </c>
    </row>
    <row r="279" spans="1:11" ht="15" customHeight="1">
      <c r="A279" s="330"/>
      <c r="B279" s="333"/>
      <c r="C279" s="333"/>
      <c r="D279" s="333"/>
      <c r="E279" s="333"/>
      <c r="F279" s="333"/>
      <c r="G279" s="153" t="s">
        <v>19</v>
      </c>
      <c r="H279" s="55">
        <v>13</v>
      </c>
      <c r="I279" s="82">
        <f>計算基礎!$H$4*(計算基礎!$G$22/H279)*B$278</f>
        <v>33828.369230769225</v>
      </c>
      <c r="J279" s="42">
        <f t="shared" ref="J279:J284" si="44">C$278+D$278+F$278+I279</f>
        <v>102628.36923076923</v>
      </c>
      <c r="K279" s="42">
        <f t="shared" si="40"/>
        <v>102700</v>
      </c>
    </row>
    <row r="280" spans="1:11" ht="15" customHeight="1">
      <c r="A280" s="330"/>
      <c r="B280" s="333"/>
      <c r="C280" s="333"/>
      <c r="D280" s="333"/>
      <c r="E280" s="333"/>
      <c r="F280" s="333"/>
      <c r="G280" s="153" t="s">
        <v>20</v>
      </c>
      <c r="H280" s="55">
        <v>11</v>
      </c>
      <c r="I280" s="82">
        <f>計算基礎!$H$4*(計算基礎!$G$22/H280)*B$278</f>
        <v>39978.981818181826</v>
      </c>
      <c r="J280" s="42">
        <f t="shared" si="44"/>
        <v>108778.98181818183</v>
      </c>
      <c r="K280" s="42">
        <f t="shared" si="40"/>
        <v>108800</v>
      </c>
    </row>
    <row r="281" spans="1:11" ht="15" customHeight="1">
      <c r="A281" s="330"/>
      <c r="B281" s="333"/>
      <c r="C281" s="333"/>
      <c r="D281" s="333"/>
      <c r="E281" s="333"/>
      <c r="F281" s="333"/>
      <c r="G281" s="153" t="s">
        <v>21</v>
      </c>
      <c r="H281" s="55">
        <v>9</v>
      </c>
      <c r="I281" s="82">
        <f>計算基礎!$H$4*(計算基礎!$G$22/H281)*B$278</f>
        <v>48863.199999999997</v>
      </c>
      <c r="J281" s="42">
        <f t="shared" si="44"/>
        <v>117663.2</v>
      </c>
      <c r="K281" s="42">
        <f t="shared" si="40"/>
        <v>117700</v>
      </c>
    </row>
    <row r="282" spans="1:11" ht="15" customHeight="1">
      <c r="A282" s="330"/>
      <c r="B282" s="333"/>
      <c r="C282" s="333"/>
      <c r="D282" s="333"/>
      <c r="E282" s="333"/>
      <c r="F282" s="333"/>
      <c r="G282" s="153" t="s">
        <v>22</v>
      </c>
      <c r="H282" s="55">
        <v>8</v>
      </c>
      <c r="I282" s="82">
        <f>計算基礎!$H$4*(計算基礎!$G$22/H282)*B$278</f>
        <v>54971.100000000006</v>
      </c>
      <c r="J282" s="42">
        <f t="shared" si="44"/>
        <v>123771.1</v>
      </c>
      <c r="K282" s="42">
        <f t="shared" si="40"/>
        <v>123800</v>
      </c>
    </row>
    <row r="283" spans="1:11" ht="15" customHeight="1">
      <c r="A283" s="330"/>
      <c r="B283" s="333"/>
      <c r="C283" s="333"/>
      <c r="D283" s="333"/>
      <c r="E283" s="333"/>
      <c r="F283" s="333"/>
      <c r="G283" s="153" t="s">
        <v>23</v>
      </c>
      <c r="H283" s="55">
        <v>7</v>
      </c>
      <c r="I283" s="82">
        <f>計算基礎!$H$4*(計算基礎!$G$22/H283)*B$278</f>
        <v>62824.114285714284</v>
      </c>
      <c r="J283" s="42">
        <f t="shared" si="44"/>
        <v>131624.11428571428</v>
      </c>
      <c r="K283" s="42">
        <f t="shared" si="40"/>
        <v>131700</v>
      </c>
    </row>
    <row r="284" spans="1:11" ht="15" customHeight="1" thickBot="1">
      <c r="A284" s="331"/>
      <c r="B284" s="337"/>
      <c r="C284" s="337"/>
      <c r="D284" s="337"/>
      <c r="E284" s="337"/>
      <c r="F284" s="337"/>
      <c r="G284" s="154" t="s">
        <v>24</v>
      </c>
      <c r="H284" s="57">
        <v>6</v>
      </c>
      <c r="I284" s="87">
        <f>計算基礎!$H$4*(計算基礎!$G$22/H284)*B$278</f>
        <v>73294.8</v>
      </c>
      <c r="J284" s="165">
        <f t="shared" si="44"/>
        <v>142094.79999999999</v>
      </c>
      <c r="K284" s="164">
        <f t="shared" si="40"/>
        <v>142100</v>
      </c>
    </row>
    <row r="285" spans="1:11" ht="15" customHeight="1" thickTop="1">
      <c r="A285" s="329">
        <v>4000</v>
      </c>
      <c r="B285" s="332">
        <v>9</v>
      </c>
      <c r="C285" s="332">
        <f>計算基礎!$J$2*B285</f>
        <v>56700</v>
      </c>
      <c r="D285" s="332">
        <f>A285*2</f>
        <v>8000</v>
      </c>
      <c r="E285" s="332">
        <f>A285+25</f>
        <v>4025</v>
      </c>
      <c r="F285" s="332">
        <f>ROUNDUP(((24*E285^2)+(2670*E285))*0.0001/B285,-2)</f>
        <v>4500</v>
      </c>
      <c r="G285" s="152" t="s">
        <v>58</v>
      </c>
      <c r="H285" s="236">
        <v>16</v>
      </c>
      <c r="I285" s="81">
        <f>計算基礎!$H$4*(計算基礎!$G$22/H285)*B$285</f>
        <v>27485.550000000003</v>
      </c>
      <c r="J285" s="42">
        <f>C$285+D$285+F$285+I285</f>
        <v>96685.55</v>
      </c>
      <c r="K285" s="60">
        <f t="shared" si="40"/>
        <v>96700</v>
      </c>
    </row>
    <row r="286" spans="1:11" ht="15" customHeight="1">
      <c r="A286" s="330"/>
      <c r="B286" s="333"/>
      <c r="C286" s="333"/>
      <c r="D286" s="333"/>
      <c r="E286" s="333"/>
      <c r="F286" s="333"/>
      <c r="G286" s="153" t="s">
        <v>19</v>
      </c>
      <c r="H286" s="55">
        <v>13</v>
      </c>
      <c r="I286" s="82">
        <f>計算基礎!$H$4*(計算基礎!$G$22/H286)*B$285</f>
        <v>33828.369230769225</v>
      </c>
      <c r="J286" s="42">
        <f t="shared" ref="J286:J291" si="45">C$285+D$285+F$285+I286</f>
        <v>103028.36923076923</v>
      </c>
      <c r="K286" s="42">
        <f t="shared" si="40"/>
        <v>103100</v>
      </c>
    </row>
    <row r="287" spans="1:11" ht="15" customHeight="1">
      <c r="A287" s="330"/>
      <c r="B287" s="333"/>
      <c r="C287" s="333"/>
      <c r="D287" s="333"/>
      <c r="E287" s="333"/>
      <c r="F287" s="333"/>
      <c r="G287" s="153" t="s">
        <v>20</v>
      </c>
      <c r="H287" s="55">
        <v>10</v>
      </c>
      <c r="I287" s="82">
        <f>計算基礎!$H$4*(計算基礎!$G$22/H287)*B$285</f>
        <v>43976.88</v>
      </c>
      <c r="J287" s="42">
        <f t="shared" si="45"/>
        <v>113176.88</v>
      </c>
      <c r="K287" s="42">
        <f t="shared" si="40"/>
        <v>113200</v>
      </c>
    </row>
    <row r="288" spans="1:11" ht="15" customHeight="1">
      <c r="A288" s="330"/>
      <c r="B288" s="333"/>
      <c r="C288" s="333"/>
      <c r="D288" s="333"/>
      <c r="E288" s="333"/>
      <c r="F288" s="333"/>
      <c r="G288" s="153" t="s">
        <v>21</v>
      </c>
      <c r="H288" s="55">
        <v>9</v>
      </c>
      <c r="I288" s="82">
        <f>計算基礎!$H$4*(計算基礎!$G$22/H288)*B$285</f>
        <v>48863.199999999997</v>
      </c>
      <c r="J288" s="42">
        <f t="shared" si="45"/>
        <v>118063.2</v>
      </c>
      <c r="K288" s="42">
        <f t="shared" si="40"/>
        <v>118100</v>
      </c>
    </row>
    <row r="289" spans="1:11" ht="15" customHeight="1">
      <c r="A289" s="330"/>
      <c r="B289" s="333"/>
      <c r="C289" s="333"/>
      <c r="D289" s="333"/>
      <c r="E289" s="333"/>
      <c r="F289" s="333"/>
      <c r="G289" s="153" t="s">
        <v>22</v>
      </c>
      <c r="H289" s="55">
        <v>8</v>
      </c>
      <c r="I289" s="82">
        <f>計算基礎!$H$4*(計算基礎!$G$22/H289)*B$285</f>
        <v>54971.100000000006</v>
      </c>
      <c r="J289" s="42">
        <f t="shared" si="45"/>
        <v>124171.1</v>
      </c>
      <c r="K289" s="42">
        <f t="shared" si="40"/>
        <v>124200</v>
      </c>
    </row>
    <row r="290" spans="1:11" ht="15" customHeight="1">
      <c r="A290" s="330"/>
      <c r="B290" s="333"/>
      <c r="C290" s="333"/>
      <c r="D290" s="333"/>
      <c r="E290" s="333"/>
      <c r="F290" s="333"/>
      <c r="G290" s="153" t="s">
        <v>23</v>
      </c>
      <c r="H290" s="55">
        <v>7</v>
      </c>
      <c r="I290" s="82">
        <f>計算基礎!$H$4*(計算基礎!$G$22/H290)*B$285</f>
        <v>62824.114285714284</v>
      </c>
      <c r="J290" s="42">
        <f t="shared" si="45"/>
        <v>132024.11428571428</v>
      </c>
      <c r="K290" s="42">
        <f t="shared" si="40"/>
        <v>132100</v>
      </c>
    </row>
    <row r="291" spans="1:11" ht="15" customHeight="1" thickBot="1">
      <c r="A291" s="331"/>
      <c r="B291" s="333"/>
      <c r="C291" s="333"/>
      <c r="D291" s="333"/>
      <c r="E291" s="333"/>
      <c r="F291" s="333"/>
      <c r="G291" s="155" t="s">
        <v>24</v>
      </c>
      <c r="H291" s="57">
        <v>6</v>
      </c>
      <c r="I291" s="87">
        <f>計算基礎!$H$4*(計算基礎!$G$22/H291)*B$285</f>
        <v>73294.8</v>
      </c>
      <c r="J291" s="164">
        <f t="shared" si="45"/>
        <v>142494.79999999999</v>
      </c>
      <c r="K291" s="165">
        <f t="shared" si="40"/>
        <v>142500</v>
      </c>
    </row>
    <row r="292" spans="1:11" ht="15" customHeight="1" thickTop="1">
      <c r="A292" s="329">
        <v>4100</v>
      </c>
      <c r="B292" s="332">
        <v>9</v>
      </c>
      <c r="C292" s="332">
        <f>計算基礎!$J$2*B292</f>
        <v>56700</v>
      </c>
      <c r="D292" s="332">
        <f>A292*2</f>
        <v>8200</v>
      </c>
      <c r="E292" s="332">
        <f>A292+25</f>
        <v>4125</v>
      </c>
      <c r="F292" s="343">
        <f>ROUNDUP(((24*E292^2)+(2670*E292))*0.0001/B292,-2)</f>
        <v>4700</v>
      </c>
      <c r="G292" s="157" t="s">
        <v>58</v>
      </c>
      <c r="H292" s="58">
        <v>16</v>
      </c>
      <c r="I292" s="69">
        <f>計算基礎!$H$4*(計算基礎!$G$22/H292)*B$292</f>
        <v>27485.550000000003</v>
      </c>
      <c r="J292" s="239">
        <f>C$292+D$292+F$292+I292</f>
        <v>97085.55</v>
      </c>
      <c r="K292" s="42">
        <f t="shared" si="40"/>
        <v>97100</v>
      </c>
    </row>
    <row r="293" spans="1:11" ht="15" customHeight="1">
      <c r="A293" s="330"/>
      <c r="B293" s="333"/>
      <c r="C293" s="333"/>
      <c r="D293" s="333"/>
      <c r="E293" s="333"/>
      <c r="F293" s="339"/>
      <c r="G293" s="153" t="s">
        <v>19</v>
      </c>
      <c r="H293" s="55">
        <v>13</v>
      </c>
      <c r="I293" s="82">
        <f>計算基礎!$H$4*(計算基礎!$G$22/H293)*B$292</f>
        <v>33828.369230769225</v>
      </c>
      <c r="J293" s="42">
        <f t="shared" ref="J293:J298" si="46">C$292+D$292+F$292+I293</f>
        <v>103428.36923076923</v>
      </c>
      <c r="K293" s="42">
        <f t="shared" si="40"/>
        <v>103500</v>
      </c>
    </row>
    <row r="294" spans="1:11" ht="15" customHeight="1">
      <c r="A294" s="330"/>
      <c r="B294" s="333"/>
      <c r="C294" s="333"/>
      <c r="D294" s="333"/>
      <c r="E294" s="333"/>
      <c r="F294" s="339"/>
      <c r="G294" s="153" t="s">
        <v>20</v>
      </c>
      <c r="H294" s="55">
        <v>10</v>
      </c>
      <c r="I294" s="82">
        <f>計算基礎!$H$4*(計算基礎!$G$22/H294)*B$292</f>
        <v>43976.88</v>
      </c>
      <c r="J294" s="42">
        <f t="shared" si="46"/>
        <v>113576.88</v>
      </c>
      <c r="K294" s="42">
        <f t="shared" si="40"/>
        <v>113600</v>
      </c>
    </row>
    <row r="295" spans="1:11" ht="15" customHeight="1">
      <c r="A295" s="330"/>
      <c r="B295" s="333"/>
      <c r="C295" s="333"/>
      <c r="D295" s="333"/>
      <c r="E295" s="333"/>
      <c r="F295" s="339"/>
      <c r="G295" s="153" t="s">
        <v>21</v>
      </c>
      <c r="H295" s="55">
        <v>9</v>
      </c>
      <c r="I295" s="82">
        <f>計算基礎!$H$4*(計算基礎!$G$22/H295)*B$292</f>
        <v>48863.199999999997</v>
      </c>
      <c r="J295" s="42">
        <f t="shared" si="46"/>
        <v>118463.2</v>
      </c>
      <c r="K295" s="42">
        <f t="shared" si="40"/>
        <v>118500</v>
      </c>
    </row>
    <row r="296" spans="1:11" ht="15" customHeight="1">
      <c r="A296" s="330"/>
      <c r="B296" s="333"/>
      <c r="C296" s="333"/>
      <c r="D296" s="333"/>
      <c r="E296" s="333"/>
      <c r="F296" s="339"/>
      <c r="G296" s="153" t="s">
        <v>22</v>
      </c>
      <c r="H296" s="55">
        <v>8</v>
      </c>
      <c r="I296" s="82">
        <f>計算基礎!$H$4*(計算基礎!$G$22/H296)*B$292</f>
        <v>54971.100000000006</v>
      </c>
      <c r="J296" s="42">
        <f t="shared" si="46"/>
        <v>124571.1</v>
      </c>
      <c r="K296" s="42">
        <f t="shared" si="40"/>
        <v>124600</v>
      </c>
    </row>
    <row r="297" spans="1:11" ht="15" customHeight="1">
      <c r="A297" s="330"/>
      <c r="B297" s="333"/>
      <c r="C297" s="333"/>
      <c r="D297" s="333"/>
      <c r="E297" s="333"/>
      <c r="F297" s="339"/>
      <c r="G297" s="153" t="s">
        <v>23</v>
      </c>
      <c r="H297" s="55">
        <v>7</v>
      </c>
      <c r="I297" s="82">
        <f>計算基礎!$H$4*(計算基礎!$G$22/H297)*B$292</f>
        <v>62824.114285714284</v>
      </c>
      <c r="J297" s="42">
        <f t="shared" si="46"/>
        <v>132424.11428571428</v>
      </c>
      <c r="K297" s="42">
        <f t="shared" si="40"/>
        <v>132500</v>
      </c>
    </row>
    <row r="298" spans="1:11" ht="15" customHeight="1" thickBot="1">
      <c r="A298" s="331"/>
      <c r="B298" s="333"/>
      <c r="C298" s="333"/>
      <c r="D298" s="333"/>
      <c r="E298" s="333"/>
      <c r="F298" s="339"/>
      <c r="G298" s="155" t="s">
        <v>24</v>
      </c>
      <c r="H298" s="57">
        <v>6</v>
      </c>
      <c r="I298" s="151">
        <f>計算基礎!$H$4*(計算基礎!$G$22/H298)*B$292</f>
        <v>73294.8</v>
      </c>
      <c r="J298" s="164">
        <f t="shared" si="46"/>
        <v>142894.79999999999</v>
      </c>
      <c r="K298" s="164">
        <f t="shared" si="40"/>
        <v>142900</v>
      </c>
    </row>
    <row r="299" spans="1:11" ht="15" customHeight="1" thickTop="1">
      <c r="A299" s="329">
        <v>4200</v>
      </c>
      <c r="B299" s="332">
        <v>9</v>
      </c>
      <c r="C299" s="332">
        <f>計算基礎!$J$2*B299</f>
        <v>56700</v>
      </c>
      <c r="D299" s="332">
        <f>A299*2</f>
        <v>8400</v>
      </c>
      <c r="E299" s="332">
        <f>A299+25</f>
        <v>4225</v>
      </c>
      <c r="F299" s="332">
        <f>ROUNDUP(((24*E299^2)+(2670*E299))*0.0001/B299,-2)</f>
        <v>4900</v>
      </c>
      <c r="G299" s="157" t="s">
        <v>58</v>
      </c>
      <c r="H299" s="58">
        <v>16</v>
      </c>
      <c r="I299" s="50">
        <f>計算基礎!$H$4*(計算基礎!$G$22/H299)*B$299</f>
        <v>27485.550000000003</v>
      </c>
      <c r="J299" s="196">
        <f>C$299+D$299+F$299+I299</f>
        <v>97485.55</v>
      </c>
      <c r="K299" s="60">
        <f t="shared" si="40"/>
        <v>97500</v>
      </c>
    </row>
    <row r="300" spans="1:11" ht="15" customHeight="1">
      <c r="A300" s="330"/>
      <c r="B300" s="333"/>
      <c r="C300" s="333"/>
      <c r="D300" s="333"/>
      <c r="E300" s="333"/>
      <c r="F300" s="333"/>
      <c r="G300" s="153" t="s">
        <v>19</v>
      </c>
      <c r="H300" s="55">
        <v>13</v>
      </c>
      <c r="I300" s="55">
        <f>計算基礎!$H$4*(計算基礎!$G$22/H300)*B$299</f>
        <v>33828.369230769225</v>
      </c>
      <c r="J300" s="40">
        <f t="shared" ref="J300:J305" si="47">C$299+D$299+F$299+I300</f>
        <v>103828.36923076923</v>
      </c>
      <c r="K300" s="42">
        <f t="shared" si="40"/>
        <v>103900</v>
      </c>
    </row>
    <row r="301" spans="1:11" ht="15" customHeight="1">
      <c r="A301" s="330"/>
      <c r="B301" s="333"/>
      <c r="C301" s="333"/>
      <c r="D301" s="333"/>
      <c r="E301" s="333"/>
      <c r="F301" s="333"/>
      <c r="G301" s="153" t="s">
        <v>20</v>
      </c>
      <c r="H301" s="55">
        <v>10</v>
      </c>
      <c r="I301" s="55">
        <f>計算基礎!$H$4*(計算基礎!$G$22/H301)*B$299</f>
        <v>43976.88</v>
      </c>
      <c r="J301" s="40">
        <f t="shared" si="47"/>
        <v>113976.88</v>
      </c>
      <c r="K301" s="42">
        <f t="shared" si="40"/>
        <v>114000</v>
      </c>
    </row>
    <row r="302" spans="1:11" ht="15" customHeight="1">
      <c r="A302" s="330"/>
      <c r="B302" s="333"/>
      <c r="C302" s="333"/>
      <c r="D302" s="333"/>
      <c r="E302" s="333"/>
      <c r="F302" s="333"/>
      <c r="G302" s="153" t="s">
        <v>21</v>
      </c>
      <c r="H302" s="55">
        <v>9</v>
      </c>
      <c r="I302" s="55">
        <f>計算基礎!$H$4*(計算基礎!$G$22/H302)*B$299</f>
        <v>48863.199999999997</v>
      </c>
      <c r="J302" s="40">
        <f t="shared" si="47"/>
        <v>118863.2</v>
      </c>
      <c r="K302" s="42">
        <f t="shared" si="40"/>
        <v>118900</v>
      </c>
    </row>
    <row r="303" spans="1:11" ht="15" customHeight="1">
      <c r="A303" s="330"/>
      <c r="B303" s="333"/>
      <c r="C303" s="333"/>
      <c r="D303" s="333"/>
      <c r="E303" s="333"/>
      <c r="F303" s="333"/>
      <c r="G303" s="153" t="s">
        <v>22</v>
      </c>
      <c r="H303" s="55">
        <v>8</v>
      </c>
      <c r="I303" s="55">
        <f>計算基礎!$H$4*(計算基礎!$G$22/H303)*B$299</f>
        <v>54971.100000000006</v>
      </c>
      <c r="J303" s="40">
        <f t="shared" si="47"/>
        <v>124971.1</v>
      </c>
      <c r="K303" s="42">
        <f t="shared" si="40"/>
        <v>125000</v>
      </c>
    </row>
    <row r="304" spans="1:11" ht="15" customHeight="1">
      <c r="A304" s="330"/>
      <c r="B304" s="333"/>
      <c r="C304" s="333"/>
      <c r="D304" s="333"/>
      <c r="E304" s="333"/>
      <c r="F304" s="333"/>
      <c r="G304" s="153" t="s">
        <v>23</v>
      </c>
      <c r="H304" s="55">
        <v>7</v>
      </c>
      <c r="I304" s="55">
        <f>計算基礎!$H$4*(計算基礎!$G$22/H304)*B$299</f>
        <v>62824.114285714284</v>
      </c>
      <c r="J304" s="40">
        <f t="shared" si="47"/>
        <v>132824.11428571428</v>
      </c>
      <c r="K304" s="42">
        <f t="shared" si="40"/>
        <v>132900</v>
      </c>
    </row>
    <row r="305" spans="1:11" ht="15" customHeight="1" thickBot="1">
      <c r="A305" s="331"/>
      <c r="B305" s="333"/>
      <c r="C305" s="333"/>
      <c r="D305" s="333"/>
      <c r="E305" s="333"/>
      <c r="F305" s="333"/>
      <c r="G305" s="155" t="s">
        <v>24</v>
      </c>
      <c r="H305" s="55">
        <v>6</v>
      </c>
      <c r="I305" s="55">
        <f>計算基礎!$H$4*(計算基礎!$G$22/H305)*B$299</f>
        <v>73294.8</v>
      </c>
      <c r="J305" s="43">
        <f t="shared" si="47"/>
        <v>143294.79999999999</v>
      </c>
      <c r="K305" s="43">
        <f t="shared" si="40"/>
        <v>143300</v>
      </c>
    </row>
    <row r="306" spans="1:11" ht="14.25" thickBot="1">
      <c r="A306" s="234"/>
      <c r="B306" s="235"/>
      <c r="C306" s="235"/>
      <c r="D306" s="235"/>
      <c r="E306" s="235"/>
      <c r="F306" s="235"/>
      <c r="G306" s="229"/>
    </row>
    <row r="307" spans="1:11" ht="15" customHeight="1" thickBot="1">
      <c r="A307" s="145" t="s">
        <v>1</v>
      </c>
      <c r="B307" s="148"/>
      <c r="C307" s="147" t="str">
        <f>"融着費(@" &amp; 計算基礎!$J$2&amp;")"</f>
        <v>融着費(@6300)</v>
      </c>
      <c r="D307" s="148" t="s">
        <v>60</v>
      </c>
      <c r="E307" s="148"/>
      <c r="F307" s="148" t="s">
        <v>59</v>
      </c>
      <c r="G307" s="145" t="s">
        <v>0</v>
      </c>
      <c r="H307" s="146"/>
      <c r="I307" s="147" t="s">
        <v>2</v>
      </c>
      <c r="J307" s="150"/>
      <c r="K307" s="150" t="s">
        <v>49</v>
      </c>
    </row>
    <row r="308" spans="1:11" ht="15" customHeight="1" thickTop="1">
      <c r="A308" s="341">
        <v>4300</v>
      </c>
      <c r="B308" s="333">
        <v>9</v>
      </c>
      <c r="C308" s="333">
        <f>計算基礎!$J$2*B308</f>
        <v>56700</v>
      </c>
      <c r="D308" s="333">
        <f>A308*2</f>
        <v>8600</v>
      </c>
      <c r="E308" s="342">
        <f>A308+25</f>
        <v>4325</v>
      </c>
      <c r="F308" s="342">
        <f>ROUNDUP(((24*E308^2)+(2670*E308))*0.0001/B308,-2)</f>
        <v>5200</v>
      </c>
      <c r="G308" s="152" t="s">
        <v>58</v>
      </c>
      <c r="H308" s="64">
        <v>16</v>
      </c>
      <c r="I308" s="81">
        <f>計算基礎!$H$4*(計算基礎!$G$22/H308)*B$308</f>
        <v>27485.550000000003</v>
      </c>
      <c r="J308" s="42">
        <f t="shared" ref="J308:J314" si="48">C$308+D$308+F$308+I308</f>
        <v>97985.55</v>
      </c>
      <c r="K308" s="42">
        <f t="shared" ref="K308:K349" si="49">ROUNDUP(J308,-2)</f>
        <v>98000</v>
      </c>
    </row>
    <row r="309" spans="1:11" ht="15" customHeight="1">
      <c r="A309" s="330"/>
      <c r="B309" s="333"/>
      <c r="C309" s="333"/>
      <c r="D309" s="333"/>
      <c r="E309" s="333"/>
      <c r="F309" s="333"/>
      <c r="G309" s="153" t="s">
        <v>19</v>
      </c>
      <c r="H309" s="55">
        <v>13</v>
      </c>
      <c r="I309" s="82">
        <f>計算基礎!$H$4*(計算基礎!$G$22/H309)*B$308</f>
        <v>33828.369230769225</v>
      </c>
      <c r="J309" s="42">
        <f t="shared" si="48"/>
        <v>104328.36923076923</v>
      </c>
      <c r="K309" s="42">
        <f t="shared" si="49"/>
        <v>104400</v>
      </c>
    </row>
    <row r="310" spans="1:11" ht="15" customHeight="1">
      <c r="A310" s="330"/>
      <c r="B310" s="333"/>
      <c r="C310" s="333"/>
      <c r="D310" s="333"/>
      <c r="E310" s="333"/>
      <c r="F310" s="333"/>
      <c r="G310" s="153" t="s">
        <v>20</v>
      </c>
      <c r="H310" s="55">
        <v>10</v>
      </c>
      <c r="I310" s="82">
        <f>計算基礎!$H$4*(計算基礎!$G$22/H310)*B$308</f>
        <v>43976.88</v>
      </c>
      <c r="J310" s="42">
        <f t="shared" si="48"/>
        <v>114476.88</v>
      </c>
      <c r="K310" s="42">
        <f t="shared" si="49"/>
        <v>114500</v>
      </c>
    </row>
    <row r="311" spans="1:11" ht="15" customHeight="1">
      <c r="A311" s="330"/>
      <c r="B311" s="333"/>
      <c r="C311" s="333"/>
      <c r="D311" s="333"/>
      <c r="E311" s="333"/>
      <c r="F311" s="333"/>
      <c r="G311" s="153" t="s">
        <v>21</v>
      </c>
      <c r="H311" s="55">
        <v>9</v>
      </c>
      <c r="I311" s="82">
        <f>計算基礎!$H$4*(計算基礎!$G$22/H311)*B$308</f>
        <v>48863.199999999997</v>
      </c>
      <c r="J311" s="42">
        <f t="shared" si="48"/>
        <v>119363.2</v>
      </c>
      <c r="K311" s="42">
        <f t="shared" si="49"/>
        <v>119400</v>
      </c>
    </row>
    <row r="312" spans="1:11" ht="15" customHeight="1">
      <c r="A312" s="330"/>
      <c r="B312" s="333"/>
      <c r="C312" s="333"/>
      <c r="D312" s="333"/>
      <c r="E312" s="333"/>
      <c r="F312" s="333"/>
      <c r="G312" s="153" t="s">
        <v>22</v>
      </c>
      <c r="H312" s="55">
        <v>8</v>
      </c>
      <c r="I312" s="82">
        <f>計算基礎!$H$4*(計算基礎!$G$22/H312)*B$308</f>
        <v>54971.100000000006</v>
      </c>
      <c r="J312" s="42">
        <f t="shared" si="48"/>
        <v>125471.1</v>
      </c>
      <c r="K312" s="42">
        <f t="shared" si="49"/>
        <v>125500</v>
      </c>
    </row>
    <row r="313" spans="1:11" ht="15" customHeight="1">
      <c r="A313" s="330"/>
      <c r="B313" s="333"/>
      <c r="C313" s="333"/>
      <c r="D313" s="333"/>
      <c r="E313" s="333"/>
      <c r="F313" s="333"/>
      <c r="G313" s="153" t="s">
        <v>23</v>
      </c>
      <c r="H313" s="55">
        <v>7</v>
      </c>
      <c r="I313" s="82">
        <f>計算基礎!$H$4*(計算基礎!$G$22/H313)*B$308</f>
        <v>62824.114285714284</v>
      </c>
      <c r="J313" s="42">
        <f t="shared" si="48"/>
        <v>133324.11428571428</v>
      </c>
      <c r="K313" s="42">
        <f t="shared" si="49"/>
        <v>133400</v>
      </c>
    </row>
    <row r="314" spans="1:11" ht="15" customHeight="1" thickBot="1">
      <c r="A314" s="331"/>
      <c r="B314" s="333"/>
      <c r="C314" s="333"/>
      <c r="D314" s="333"/>
      <c r="E314" s="333"/>
      <c r="F314" s="333"/>
      <c r="G314" s="155" t="s">
        <v>24</v>
      </c>
      <c r="H314" s="57">
        <v>6</v>
      </c>
      <c r="I314" s="151">
        <f>計算基礎!$H$4*(計算基礎!$G$22/H314)*B$308</f>
        <v>73294.8</v>
      </c>
      <c r="J314" s="164">
        <f t="shared" si="48"/>
        <v>143794.79999999999</v>
      </c>
      <c r="K314" s="164">
        <f t="shared" si="49"/>
        <v>143800</v>
      </c>
    </row>
    <row r="315" spans="1:11" ht="15" customHeight="1" thickTop="1">
      <c r="A315" s="334">
        <v>4400</v>
      </c>
      <c r="B315" s="336">
        <v>10</v>
      </c>
      <c r="C315" s="336">
        <f>計算基礎!$J$2*B315</f>
        <v>63000</v>
      </c>
      <c r="D315" s="336">
        <f>A315*2</f>
        <v>8800</v>
      </c>
      <c r="E315" s="336">
        <f>A315+25</f>
        <v>4425</v>
      </c>
      <c r="F315" s="336">
        <f>ROUNDUP(((24*E315^2)+(2670*E315))*0.0001/B315,-2)</f>
        <v>4900</v>
      </c>
      <c r="G315" s="194" t="s">
        <v>58</v>
      </c>
      <c r="H315" s="177">
        <v>16</v>
      </c>
      <c r="I315" s="179">
        <f>計算基礎!$H$4*(計算基礎!$G$22/H315)*B$315</f>
        <v>30539.500000000004</v>
      </c>
      <c r="J315" s="180">
        <f>C$315+D$315+F$315+I315</f>
        <v>107239.5</v>
      </c>
      <c r="K315" s="180">
        <f t="shared" si="49"/>
        <v>107300</v>
      </c>
    </row>
    <row r="316" spans="1:11" ht="15" customHeight="1">
      <c r="A316" s="330"/>
      <c r="B316" s="333"/>
      <c r="C316" s="333"/>
      <c r="D316" s="333"/>
      <c r="E316" s="333"/>
      <c r="F316" s="333"/>
      <c r="G316" s="153" t="s">
        <v>19</v>
      </c>
      <c r="H316" s="55">
        <v>13</v>
      </c>
      <c r="I316" s="81">
        <f>計算基礎!$H$4*(計算基礎!$G$22/H316)*B$315</f>
        <v>37587.076923076922</v>
      </c>
      <c r="J316" s="42">
        <f t="shared" ref="J316:J321" si="50">C$315+D$315+F$315+I316</f>
        <v>114287.07692307692</v>
      </c>
      <c r="K316" s="42">
        <f t="shared" si="49"/>
        <v>114300</v>
      </c>
    </row>
    <row r="317" spans="1:11" ht="15" customHeight="1">
      <c r="A317" s="330"/>
      <c r="B317" s="333"/>
      <c r="C317" s="333"/>
      <c r="D317" s="333"/>
      <c r="E317" s="333"/>
      <c r="F317" s="333"/>
      <c r="G317" s="153" t="s">
        <v>20</v>
      </c>
      <c r="H317" s="55">
        <v>11</v>
      </c>
      <c r="I317" s="81">
        <f>計算基礎!$H$4*(計算基礎!$G$22/H317)*B$315</f>
        <v>44421.090909090919</v>
      </c>
      <c r="J317" s="42">
        <f t="shared" si="50"/>
        <v>121121.09090909091</v>
      </c>
      <c r="K317" s="42">
        <f t="shared" si="49"/>
        <v>121200</v>
      </c>
    </row>
    <row r="318" spans="1:11" ht="15" customHeight="1">
      <c r="A318" s="330"/>
      <c r="B318" s="333"/>
      <c r="C318" s="333"/>
      <c r="D318" s="333"/>
      <c r="E318" s="333"/>
      <c r="F318" s="333"/>
      <c r="G318" s="153" t="s">
        <v>21</v>
      </c>
      <c r="H318" s="55">
        <v>9</v>
      </c>
      <c r="I318" s="81">
        <f>計算基礎!$H$4*(計算基礎!$G$22/H318)*B$315</f>
        <v>54292.444444444445</v>
      </c>
      <c r="J318" s="42">
        <f t="shared" si="50"/>
        <v>130992.44444444444</v>
      </c>
      <c r="K318" s="42">
        <f t="shared" si="49"/>
        <v>131000</v>
      </c>
    </row>
    <row r="319" spans="1:11" ht="15" customHeight="1">
      <c r="A319" s="330"/>
      <c r="B319" s="333"/>
      <c r="C319" s="333"/>
      <c r="D319" s="333"/>
      <c r="E319" s="333"/>
      <c r="F319" s="333"/>
      <c r="G319" s="153" t="s">
        <v>22</v>
      </c>
      <c r="H319" s="55">
        <v>8</v>
      </c>
      <c r="I319" s="81">
        <f>計算基礎!$H$4*(計算基礎!$G$22/H319)*B$315</f>
        <v>61079.000000000007</v>
      </c>
      <c r="J319" s="42">
        <f t="shared" si="50"/>
        <v>137779</v>
      </c>
      <c r="K319" s="42">
        <f t="shared" si="49"/>
        <v>137800</v>
      </c>
    </row>
    <row r="320" spans="1:11" ht="15" customHeight="1">
      <c r="A320" s="330"/>
      <c r="B320" s="333"/>
      <c r="C320" s="333"/>
      <c r="D320" s="333"/>
      <c r="E320" s="333"/>
      <c r="F320" s="333"/>
      <c r="G320" s="153" t="s">
        <v>23</v>
      </c>
      <c r="H320" s="55">
        <v>7</v>
      </c>
      <c r="I320" s="81">
        <f>計算基礎!$H$4*(計算基礎!$G$22/H320)*B$315</f>
        <v>69804.57142857142</v>
      </c>
      <c r="J320" s="42">
        <f t="shared" si="50"/>
        <v>146504.57142857142</v>
      </c>
      <c r="K320" s="42">
        <f t="shared" si="49"/>
        <v>146600</v>
      </c>
    </row>
    <row r="321" spans="1:11" ht="15" customHeight="1" thickBot="1">
      <c r="A321" s="335"/>
      <c r="B321" s="337"/>
      <c r="C321" s="337"/>
      <c r="D321" s="337"/>
      <c r="E321" s="337"/>
      <c r="F321" s="337"/>
      <c r="G321" s="154" t="s">
        <v>24</v>
      </c>
      <c r="H321" s="56">
        <v>6</v>
      </c>
      <c r="I321" s="241">
        <f>計算基礎!$H$4*(計算基礎!$G$22/H321)*B$315</f>
        <v>81438.666666666672</v>
      </c>
      <c r="J321" s="165">
        <f t="shared" si="50"/>
        <v>158138.66666666669</v>
      </c>
      <c r="K321" s="165">
        <f t="shared" si="49"/>
        <v>158200</v>
      </c>
    </row>
    <row r="322" spans="1:11" ht="15" customHeight="1" thickTop="1">
      <c r="A322" s="329">
        <v>4500</v>
      </c>
      <c r="B322" s="332">
        <v>10</v>
      </c>
      <c r="C322" s="332">
        <f>計算基礎!$J$2*B322</f>
        <v>63000</v>
      </c>
      <c r="D322" s="332">
        <f>A322*2</f>
        <v>9000</v>
      </c>
      <c r="E322" s="332">
        <f>A322+25</f>
        <v>4525</v>
      </c>
      <c r="F322" s="332">
        <f>ROUNDUP(((24*E322^2)+(2670*E322))*0.0001/B322,-2)</f>
        <v>5100</v>
      </c>
      <c r="G322" s="157" t="s">
        <v>58</v>
      </c>
      <c r="H322" s="58">
        <v>16</v>
      </c>
      <c r="I322" s="58">
        <f>計算基礎!$H$4*(計算基礎!$G$22/H322)*B$322</f>
        <v>30539.500000000004</v>
      </c>
      <c r="J322" s="60">
        <f>C$322+D$322+F$322+I322</f>
        <v>107639.5</v>
      </c>
      <c r="K322" s="60">
        <f t="shared" si="49"/>
        <v>107700</v>
      </c>
    </row>
    <row r="323" spans="1:11" ht="15" customHeight="1">
      <c r="A323" s="330"/>
      <c r="B323" s="333"/>
      <c r="C323" s="333"/>
      <c r="D323" s="333"/>
      <c r="E323" s="333"/>
      <c r="F323" s="333"/>
      <c r="G323" s="153" t="s">
        <v>19</v>
      </c>
      <c r="H323" s="55">
        <v>13</v>
      </c>
      <c r="I323" s="81">
        <f>計算基礎!$H$4*(計算基礎!$G$22/H323)*B$322</f>
        <v>37587.076923076922</v>
      </c>
      <c r="J323" s="42">
        <f t="shared" ref="J323:J328" si="51">C$322+D$322+F$322+I323</f>
        <v>114687.07692307692</v>
      </c>
      <c r="K323" s="42">
        <f t="shared" si="49"/>
        <v>114700</v>
      </c>
    </row>
    <row r="324" spans="1:11" ht="15" customHeight="1">
      <c r="A324" s="330"/>
      <c r="B324" s="333"/>
      <c r="C324" s="333"/>
      <c r="D324" s="333"/>
      <c r="E324" s="333"/>
      <c r="F324" s="333"/>
      <c r="G324" s="153" t="s">
        <v>20</v>
      </c>
      <c r="H324" s="55">
        <v>11</v>
      </c>
      <c r="I324" s="81">
        <f>計算基礎!$H$4*(計算基礎!$G$22/H324)*B$322</f>
        <v>44421.090909090919</v>
      </c>
      <c r="J324" s="42">
        <f t="shared" si="51"/>
        <v>121521.09090909091</v>
      </c>
      <c r="K324" s="42">
        <f t="shared" si="49"/>
        <v>121600</v>
      </c>
    </row>
    <row r="325" spans="1:11" ht="15" customHeight="1">
      <c r="A325" s="330"/>
      <c r="B325" s="333"/>
      <c r="C325" s="333"/>
      <c r="D325" s="333"/>
      <c r="E325" s="333"/>
      <c r="F325" s="333"/>
      <c r="G325" s="153" t="s">
        <v>21</v>
      </c>
      <c r="H325" s="55">
        <v>9</v>
      </c>
      <c r="I325" s="81">
        <f>計算基礎!$H$4*(計算基礎!$G$22/H325)*B$322</f>
        <v>54292.444444444445</v>
      </c>
      <c r="J325" s="42">
        <f t="shared" si="51"/>
        <v>131392.44444444444</v>
      </c>
      <c r="K325" s="42">
        <f t="shared" si="49"/>
        <v>131400</v>
      </c>
    </row>
    <row r="326" spans="1:11" ht="15" customHeight="1">
      <c r="A326" s="330"/>
      <c r="B326" s="333"/>
      <c r="C326" s="333"/>
      <c r="D326" s="333"/>
      <c r="E326" s="333"/>
      <c r="F326" s="333"/>
      <c r="G326" s="153" t="s">
        <v>22</v>
      </c>
      <c r="H326" s="55">
        <v>8</v>
      </c>
      <c r="I326" s="81">
        <f>計算基礎!$H$4*(計算基礎!$G$22/H326)*B$322</f>
        <v>61079.000000000007</v>
      </c>
      <c r="J326" s="42">
        <f t="shared" si="51"/>
        <v>138179</v>
      </c>
      <c r="K326" s="42">
        <f t="shared" si="49"/>
        <v>138200</v>
      </c>
    </row>
    <row r="327" spans="1:11" ht="15" customHeight="1">
      <c r="A327" s="330"/>
      <c r="B327" s="333"/>
      <c r="C327" s="333"/>
      <c r="D327" s="333"/>
      <c r="E327" s="333"/>
      <c r="F327" s="333"/>
      <c r="G327" s="153" t="s">
        <v>23</v>
      </c>
      <c r="H327" s="55">
        <v>7</v>
      </c>
      <c r="I327" s="81">
        <f>計算基礎!$H$4*(計算基礎!$G$22/H327)*B$322</f>
        <v>69804.57142857142</v>
      </c>
      <c r="J327" s="42">
        <f t="shared" si="51"/>
        <v>146904.57142857142</v>
      </c>
      <c r="K327" s="42">
        <f t="shared" si="49"/>
        <v>147000</v>
      </c>
    </row>
    <row r="328" spans="1:11" ht="15" customHeight="1" thickBot="1">
      <c r="A328" s="331"/>
      <c r="B328" s="333"/>
      <c r="C328" s="333"/>
      <c r="D328" s="333"/>
      <c r="E328" s="333"/>
      <c r="F328" s="333"/>
      <c r="G328" s="155" t="s">
        <v>24</v>
      </c>
      <c r="H328" s="57">
        <v>6</v>
      </c>
      <c r="I328" s="238">
        <f>計算基礎!$H$4*(計算基礎!$G$22/H328)*B$322</f>
        <v>81438.666666666672</v>
      </c>
      <c r="J328" s="164">
        <f t="shared" si="51"/>
        <v>158538.66666666669</v>
      </c>
      <c r="K328" s="164">
        <f t="shared" si="49"/>
        <v>158600</v>
      </c>
    </row>
    <row r="329" spans="1:11" ht="15" customHeight="1" thickTop="1">
      <c r="A329" s="329">
        <v>4600</v>
      </c>
      <c r="B329" s="332">
        <v>10</v>
      </c>
      <c r="C329" s="332">
        <f>計算基礎!$J$2*B329</f>
        <v>63000</v>
      </c>
      <c r="D329" s="332">
        <f>A329*2</f>
        <v>9200</v>
      </c>
      <c r="E329" s="332">
        <f>A329+25</f>
        <v>4625</v>
      </c>
      <c r="F329" s="332">
        <f>ROUNDUP(((24*E329^2)+(2670*E329))*0.0001/B329,-2)</f>
        <v>5300</v>
      </c>
      <c r="G329" s="157" t="s">
        <v>58</v>
      </c>
      <c r="H329" s="58">
        <v>16</v>
      </c>
      <c r="I329" s="58">
        <f>計算基礎!$H$4*(計算基礎!$G$22/H329)*B$329</f>
        <v>30539.500000000004</v>
      </c>
      <c r="J329" s="60">
        <f>C$329+D$329+F$329+I329</f>
        <v>108039.5</v>
      </c>
      <c r="K329" s="60">
        <f t="shared" si="49"/>
        <v>108100</v>
      </c>
    </row>
    <row r="330" spans="1:11" ht="15" customHeight="1">
      <c r="A330" s="330"/>
      <c r="B330" s="333"/>
      <c r="C330" s="333"/>
      <c r="D330" s="333"/>
      <c r="E330" s="333"/>
      <c r="F330" s="333"/>
      <c r="G330" s="153" t="s">
        <v>19</v>
      </c>
      <c r="H330" s="55">
        <v>13</v>
      </c>
      <c r="I330" s="81">
        <f>計算基礎!$H$4*(計算基礎!$G$22/H330)*B$329</f>
        <v>37587.076923076922</v>
      </c>
      <c r="J330" s="42">
        <f t="shared" ref="J330:J335" si="52">C$329+D$329+F$329+I330</f>
        <v>115087.07692307692</v>
      </c>
      <c r="K330" s="42">
        <f t="shared" si="49"/>
        <v>115100</v>
      </c>
    </row>
    <row r="331" spans="1:11" ht="15" customHeight="1">
      <c r="A331" s="330"/>
      <c r="B331" s="333"/>
      <c r="C331" s="333"/>
      <c r="D331" s="333"/>
      <c r="E331" s="333"/>
      <c r="F331" s="333"/>
      <c r="G331" s="153" t="s">
        <v>20</v>
      </c>
      <c r="H331" s="55">
        <v>11</v>
      </c>
      <c r="I331" s="81">
        <f>計算基礎!$H$4*(計算基礎!$G$22/H331)*B$329</f>
        <v>44421.090909090919</v>
      </c>
      <c r="J331" s="42">
        <f t="shared" si="52"/>
        <v>121921.09090909091</v>
      </c>
      <c r="K331" s="42">
        <f t="shared" si="49"/>
        <v>122000</v>
      </c>
    </row>
    <row r="332" spans="1:11" ht="15" customHeight="1">
      <c r="A332" s="330"/>
      <c r="B332" s="333"/>
      <c r="C332" s="333"/>
      <c r="D332" s="333"/>
      <c r="E332" s="333"/>
      <c r="F332" s="333"/>
      <c r="G332" s="153" t="s">
        <v>21</v>
      </c>
      <c r="H332" s="55">
        <v>9</v>
      </c>
      <c r="I332" s="81">
        <f>計算基礎!$H$4*(計算基礎!$G$22/H332)*B$329</f>
        <v>54292.444444444445</v>
      </c>
      <c r="J332" s="42">
        <f t="shared" si="52"/>
        <v>131792.44444444444</v>
      </c>
      <c r="K332" s="42">
        <f t="shared" si="49"/>
        <v>131800</v>
      </c>
    </row>
    <row r="333" spans="1:11" ht="15" customHeight="1">
      <c r="A333" s="330"/>
      <c r="B333" s="333"/>
      <c r="C333" s="333"/>
      <c r="D333" s="333"/>
      <c r="E333" s="333"/>
      <c r="F333" s="333"/>
      <c r="G333" s="153" t="s">
        <v>22</v>
      </c>
      <c r="H333" s="55">
        <v>8</v>
      </c>
      <c r="I333" s="81">
        <f>計算基礎!$H$4*(計算基礎!$G$22/H333)*B$329</f>
        <v>61079.000000000007</v>
      </c>
      <c r="J333" s="42">
        <f t="shared" si="52"/>
        <v>138579</v>
      </c>
      <c r="K333" s="42">
        <f t="shared" si="49"/>
        <v>138600</v>
      </c>
    </row>
    <row r="334" spans="1:11" ht="15" customHeight="1">
      <c r="A334" s="330"/>
      <c r="B334" s="333"/>
      <c r="C334" s="333"/>
      <c r="D334" s="333"/>
      <c r="E334" s="333"/>
      <c r="F334" s="333"/>
      <c r="G334" s="153" t="s">
        <v>23</v>
      </c>
      <c r="H334" s="55">
        <v>7</v>
      </c>
      <c r="I334" s="81">
        <f>計算基礎!$H$4*(計算基礎!$G$22/H334)*B$329</f>
        <v>69804.57142857142</v>
      </c>
      <c r="J334" s="42">
        <f t="shared" si="52"/>
        <v>147304.57142857142</v>
      </c>
      <c r="K334" s="42">
        <f t="shared" si="49"/>
        <v>147400</v>
      </c>
    </row>
    <row r="335" spans="1:11" ht="15" customHeight="1" thickBot="1">
      <c r="A335" s="335"/>
      <c r="B335" s="337"/>
      <c r="C335" s="337"/>
      <c r="D335" s="337"/>
      <c r="E335" s="337"/>
      <c r="F335" s="337"/>
      <c r="G335" s="154" t="s">
        <v>24</v>
      </c>
      <c r="H335" s="56">
        <v>6</v>
      </c>
      <c r="I335" s="241">
        <f>計算基礎!$H$4*(計算基礎!$G$22/H335)*B$329</f>
        <v>81438.666666666672</v>
      </c>
      <c r="J335" s="165">
        <f t="shared" si="52"/>
        <v>158938.66666666669</v>
      </c>
      <c r="K335" s="165">
        <f t="shared" si="49"/>
        <v>159000</v>
      </c>
    </row>
    <row r="336" spans="1:11" ht="15" customHeight="1" thickTop="1">
      <c r="A336" s="329">
        <v>4700</v>
      </c>
      <c r="B336" s="332">
        <v>10</v>
      </c>
      <c r="C336" s="332">
        <f>計算基礎!$J$2*B336</f>
        <v>63000</v>
      </c>
      <c r="D336" s="332">
        <f>A336*2</f>
        <v>9400</v>
      </c>
      <c r="E336" s="332">
        <f>A336+25</f>
        <v>4725</v>
      </c>
      <c r="F336" s="332">
        <f>ROUNDUP(((24*E336^2)+(2670*E336))*0.0001/B336,-2)</f>
        <v>5500</v>
      </c>
      <c r="G336" s="152" t="s">
        <v>58</v>
      </c>
      <c r="H336" s="58">
        <v>16</v>
      </c>
      <c r="I336" s="58">
        <f>計算基礎!$H$4*(計算基礎!$G$22/H336)*B$336</f>
        <v>30539.500000000004</v>
      </c>
      <c r="J336" s="60">
        <f>C$336+D$336+F$336+I336</f>
        <v>108439.5</v>
      </c>
      <c r="K336" s="60">
        <f t="shared" si="49"/>
        <v>108500</v>
      </c>
    </row>
    <row r="337" spans="1:11" ht="15" customHeight="1">
      <c r="A337" s="330"/>
      <c r="B337" s="333"/>
      <c r="C337" s="333"/>
      <c r="D337" s="333"/>
      <c r="E337" s="333"/>
      <c r="F337" s="333"/>
      <c r="G337" s="153" t="s">
        <v>19</v>
      </c>
      <c r="H337" s="55">
        <v>13</v>
      </c>
      <c r="I337" s="53">
        <f>計算基礎!$H$4*(計算基礎!$G$22/H337)*B$336</f>
        <v>37587.076923076922</v>
      </c>
      <c r="J337" s="42">
        <f t="shared" ref="J337:J342" si="53">C$336+D$336+F$336+I337</f>
        <v>115487.07692307692</v>
      </c>
      <c r="K337" s="42">
        <f t="shared" si="49"/>
        <v>115500</v>
      </c>
    </row>
    <row r="338" spans="1:11" ht="15" customHeight="1">
      <c r="A338" s="330"/>
      <c r="B338" s="333"/>
      <c r="C338" s="333"/>
      <c r="D338" s="333"/>
      <c r="E338" s="333"/>
      <c r="F338" s="333"/>
      <c r="G338" s="153" t="s">
        <v>20</v>
      </c>
      <c r="H338" s="55">
        <v>11</v>
      </c>
      <c r="I338" s="53">
        <f>計算基礎!$H$4*(計算基礎!$G$22/H338)*B$336</f>
        <v>44421.090909090919</v>
      </c>
      <c r="J338" s="42">
        <f t="shared" si="53"/>
        <v>122321.09090909091</v>
      </c>
      <c r="K338" s="42">
        <f t="shared" si="49"/>
        <v>122400</v>
      </c>
    </row>
    <row r="339" spans="1:11" ht="15" customHeight="1">
      <c r="A339" s="330"/>
      <c r="B339" s="333"/>
      <c r="C339" s="333"/>
      <c r="D339" s="333"/>
      <c r="E339" s="333"/>
      <c r="F339" s="333"/>
      <c r="G339" s="153" t="s">
        <v>21</v>
      </c>
      <c r="H339" s="55">
        <v>9</v>
      </c>
      <c r="I339" s="53">
        <f>計算基礎!$H$4*(計算基礎!$G$22/H339)*B$336</f>
        <v>54292.444444444445</v>
      </c>
      <c r="J339" s="42">
        <f t="shared" si="53"/>
        <v>132192.44444444444</v>
      </c>
      <c r="K339" s="42">
        <f t="shared" si="49"/>
        <v>132200</v>
      </c>
    </row>
    <row r="340" spans="1:11" ht="15" customHeight="1">
      <c r="A340" s="330"/>
      <c r="B340" s="333"/>
      <c r="C340" s="333"/>
      <c r="D340" s="333"/>
      <c r="E340" s="333"/>
      <c r="F340" s="333"/>
      <c r="G340" s="153" t="s">
        <v>22</v>
      </c>
      <c r="H340" s="55">
        <v>8</v>
      </c>
      <c r="I340" s="53">
        <f>計算基礎!$H$4*(計算基礎!$G$22/H340)*B$336</f>
        <v>61079.000000000007</v>
      </c>
      <c r="J340" s="42">
        <f t="shared" si="53"/>
        <v>138979</v>
      </c>
      <c r="K340" s="42">
        <f t="shared" si="49"/>
        <v>139000</v>
      </c>
    </row>
    <row r="341" spans="1:11" ht="15" customHeight="1">
      <c r="A341" s="330"/>
      <c r="B341" s="333"/>
      <c r="C341" s="333"/>
      <c r="D341" s="333"/>
      <c r="E341" s="333"/>
      <c r="F341" s="333"/>
      <c r="G341" s="153" t="s">
        <v>23</v>
      </c>
      <c r="H341" s="55">
        <v>7</v>
      </c>
      <c r="I341" s="53">
        <f>計算基礎!$H$4*(計算基礎!$G$22/H341)*B$336</f>
        <v>69804.57142857142</v>
      </c>
      <c r="J341" s="42">
        <f t="shared" si="53"/>
        <v>147704.57142857142</v>
      </c>
      <c r="K341" s="42">
        <f t="shared" si="49"/>
        <v>147800</v>
      </c>
    </row>
    <row r="342" spans="1:11" ht="15" customHeight="1" thickBot="1">
      <c r="A342" s="331"/>
      <c r="B342" s="333"/>
      <c r="C342" s="333"/>
      <c r="D342" s="333"/>
      <c r="E342" s="333"/>
      <c r="F342" s="333"/>
      <c r="G342" s="155" t="s">
        <v>24</v>
      </c>
      <c r="H342" s="57">
        <v>6</v>
      </c>
      <c r="I342" s="46">
        <f>計算基礎!$H$4*(計算基礎!$G$22/H342)*B$336</f>
        <v>81438.666666666672</v>
      </c>
      <c r="J342" s="164">
        <f t="shared" si="53"/>
        <v>159338.66666666669</v>
      </c>
      <c r="K342" s="164">
        <f t="shared" si="49"/>
        <v>159400</v>
      </c>
    </row>
    <row r="343" spans="1:11" ht="15" customHeight="1" thickTop="1">
      <c r="A343" s="334">
        <v>4800</v>
      </c>
      <c r="B343" s="336">
        <v>11</v>
      </c>
      <c r="C343" s="336">
        <f>計算基礎!$J$2*B343</f>
        <v>69300</v>
      </c>
      <c r="D343" s="336">
        <f>A343*2</f>
        <v>9600</v>
      </c>
      <c r="E343" s="336">
        <f>A343+25</f>
        <v>4825</v>
      </c>
      <c r="F343" s="338">
        <f>ROUNDUP(((24*E343^2)+(2670*E343))*0.0001/B343,-2)</f>
        <v>5200</v>
      </c>
      <c r="G343" s="194" t="s">
        <v>58</v>
      </c>
      <c r="H343" s="177">
        <v>16</v>
      </c>
      <c r="I343" s="179">
        <f>計算基礎!$H$4*(計算基礎!$G$22/H343)*B$343</f>
        <v>33593.450000000004</v>
      </c>
      <c r="J343" s="180">
        <f>C$343+D$343+F$343+I343</f>
        <v>117693.45000000001</v>
      </c>
      <c r="K343" s="180">
        <f t="shared" si="49"/>
        <v>117700</v>
      </c>
    </row>
    <row r="344" spans="1:11" ht="15" customHeight="1">
      <c r="A344" s="330"/>
      <c r="B344" s="333"/>
      <c r="C344" s="333"/>
      <c r="D344" s="333"/>
      <c r="E344" s="333"/>
      <c r="F344" s="339"/>
      <c r="G344" s="153" t="s">
        <v>19</v>
      </c>
      <c r="H344" s="55">
        <v>13</v>
      </c>
      <c r="I344" s="81">
        <f>計算基礎!$H$4*(計算基礎!$G$22/H344)*B$343</f>
        <v>41345.784615384611</v>
      </c>
      <c r="J344" s="42">
        <f t="shared" ref="J344:J349" si="54">C$343+D$343+F$343+I344</f>
        <v>125445.78461538462</v>
      </c>
      <c r="K344" s="42">
        <f t="shared" si="49"/>
        <v>125500</v>
      </c>
    </row>
    <row r="345" spans="1:11" ht="15" customHeight="1">
      <c r="A345" s="330"/>
      <c r="B345" s="333"/>
      <c r="C345" s="333"/>
      <c r="D345" s="333"/>
      <c r="E345" s="333"/>
      <c r="F345" s="339"/>
      <c r="G345" s="153" t="s">
        <v>20</v>
      </c>
      <c r="H345" s="55">
        <v>11</v>
      </c>
      <c r="I345" s="81">
        <f>計算基礎!$H$4*(計算基礎!$G$22/H345)*B$343</f>
        <v>48863.200000000012</v>
      </c>
      <c r="J345" s="42">
        <f t="shared" si="54"/>
        <v>132963.20000000001</v>
      </c>
      <c r="K345" s="42">
        <f t="shared" si="49"/>
        <v>133000</v>
      </c>
    </row>
    <row r="346" spans="1:11" ht="15" customHeight="1">
      <c r="A346" s="330"/>
      <c r="B346" s="333"/>
      <c r="C346" s="333"/>
      <c r="D346" s="333"/>
      <c r="E346" s="333"/>
      <c r="F346" s="339"/>
      <c r="G346" s="153" t="s">
        <v>21</v>
      </c>
      <c r="H346" s="55">
        <v>9</v>
      </c>
      <c r="I346" s="81">
        <f>計算基礎!$H$4*(計算基礎!$G$22/H346)*B$343</f>
        <v>59721.688888888893</v>
      </c>
      <c r="J346" s="42">
        <f t="shared" si="54"/>
        <v>143821.68888888889</v>
      </c>
      <c r="K346" s="42">
        <f t="shared" si="49"/>
        <v>143900</v>
      </c>
    </row>
    <row r="347" spans="1:11" ht="15" customHeight="1">
      <c r="A347" s="330"/>
      <c r="B347" s="333"/>
      <c r="C347" s="333"/>
      <c r="D347" s="333"/>
      <c r="E347" s="333"/>
      <c r="F347" s="339"/>
      <c r="G347" s="153" t="s">
        <v>22</v>
      </c>
      <c r="H347" s="55">
        <v>8</v>
      </c>
      <c r="I347" s="81">
        <f>計算基礎!$H$4*(計算基礎!$G$22/H347)*B$343</f>
        <v>67186.900000000009</v>
      </c>
      <c r="J347" s="42">
        <f t="shared" si="54"/>
        <v>151286.90000000002</v>
      </c>
      <c r="K347" s="42">
        <f t="shared" si="49"/>
        <v>151300</v>
      </c>
    </row>
    <row r="348" spans="1:11" ht="15" customHeight="1">
      <c r="A348" s="330"/>
      <c r="B348" s="333"/>
      <c r="C348" s="333"/>
      <c r="D348" s="333"/>
      <c r="E348" s="333"/>
      <c r="F348" s="339"/>
      <c r="G348" s="153" t="s">
        <v>23</v>
      </c>
      <c r="H348" s="55">
        <v>7</v>
      </c>
      <c r="I348" s="81">
        <f>計算基礎!$H$4*(計算基礎!$G$22/H348)*B$343</f>
        <v>76785.028571428571</v>
      </c>
      <c r="J348" s="42">
        <f t="shared" si="54"/>
        <v>160885.02857142856</v>
      </c>
      <c r="K348" s="42">
        <f t="shared" si="49"/>
        <v>160900</v>
      </c>
    </row>
    <row r="349" spans="1:11" ht="15" customHeight="1" thickBot="1">
      <c r="A349" s="335"/>
      <c r="B349" s="337"/>
      <c r="C349" s="337"/>
      <c r="D349" s="337"/>
      <c r="E349" s="337"/>
      <c r="F349" s="340"/>
      <c r="G349" s="154" t="s">
        <v>24</v>
      </c>
      <c r="H349" s="56">
        <v>6</v>
      </c>
      <c r="I349" s="241">
        <f>計算基礎!$H$4*(計算基礎!$G$22/H349)*B$343</f>
        <v>89582.53333333334</v>
      </c>
      <c r="J349" s="165">
        <f t="shared" si="54"/>
        <v>173682.53333333333</v>
      </c>
      <c r="K349" s="165">
        <f t="shared" si="49"/>
        <v>173700</v>
      </c>
    </row>
    <row r="350" spans="1:11" ht="15" customHeight="1" thickTop="1">
      <c r="A350" s="329"/>
      <c r="B350" s="332"/>
      <c r="C350" s="332"/>
      <c r="D350" s="332"/>
      <c r="E350" s="332"/>
      <c r="F350" s="332"/>
      <c r="G350" s="157"/>
      <c r="H350" s="58"/>
      <c r="I350" s="86"/>
      <c r="J350" s="60"/>
      <c r="K350" s="60"/>
    </row>
    <row r="351" spans="1:11" ht="15" customHeight="1">
      <c r="A351" s="330"/>
      <c r="B351" s="333"/>
      <c r="C351" s="333"/>
      <c r="D351" s="333"/>
      <c r="E351" s="333"/>
      <c r="F351" s="333"/>
      <c r="G351" s="153"/>
      <c r="H351" s="55"/>
      <c r="I351" s="82"/>
      <c r="J351" s="40"/>
      <c r="K351" s="42"/>
    </row>
    <row r="352" spans="1:11" ht="15" customHeight="1">
      <c r="A352" s="330"/>
      <c r="B352" s="333"/>
      <c r="C352" s="333"/>
      <c r="D352" s="333"/>
      <c r="E352" s="333"/>
      <c r="F352" s="333"/>
      <c r="G352" s="153"/>
      <c r="H352" s="55"/>
      <c r="I352" s="82"/>
      <c r="J352" s="40"/>
      <c r="K352" s="42"/>
    </row>
    <row r="353" spans="1:11" ht="15" customHeight="1">
      <c r="A353" s="330"/>
      <c r="B353" s="333"/>
      <c r="C353" s="333"/>
      <c r="D353" s="333"/>
      <c r="E353" s="333"/>
      <c r="F353" s="333"/>
      <c r="G353" s="153"/>
      <c r="H353" s="55"/>
      <c r="I353" s="82"/>
      <c r="J353" s="40"/>
      <c r="K353" s="42"/>
    </row>
    <row r="354" spans="1:11" ht="15" customHeight="1">
      <c r="A354" s="330"/>
      <c r="B354" s="333"/>
      <c r="C354" s="333"/>
      <c r="D354" s="333"/>
      <c r="E354" s="333"/>
      <c r="F354" s="333"/>
      <c r="G354" s="153"/>
      <c r="H354" s="55"/>
      <c r="I354" s="82"/>
      <c r="J354" s="40"/>
      <c r="K354" s="42"/>
    </row>
    <row r="355" spans="1:11" ht="15" customHeight="1">
      <c r="A355" s="330"/>
      <c r="B355" s="333"/>
      <c r="C355" s="333"/>
      <c r="D355" s="333"/>
      <c r="E355" s="333"/>
      <c r="F355" s="333"/>
      <c r="G355" s="153"/>
      <c r="H355" s="55"/>
      <c r="I355" s="82"/>
      <c r="J355" s="40"/>
      <c r="K355" s="42"/>
    </row>
    <row r="356" spans="1:11" ht="15" customHeight="1" thickBot="1">
      <c r="A356" s="331"/>
      <c r="B356" s="333"/>
      <c r="C356" s="333"/>
      <c r="D356" s="333"/>
      <c r="E356" s="333"/>
      <c r="F356" s="333"/>
      <c r="G356" s="155"/>
      <c r="H356" s="55"/>
      <c r="I356" s="82"/>
      <c r="J356" s="43"/>
      <c r="K356" s="43"/>
    </row>
    <row r="357" spans="1:11">
      <c r="A357" s="234"/>
      <c r="B357" s="235"/>
      <c r="C357" s="235"/>
      <c r="D357" s="235"/>
      <c r="E357" s="235"/>
      <c r="F357" s="235"/>
      <c r="G357" s="229"/>
    </row>
  </sheetData>
  <mergeCells count="294">
    <mergeCell ref="A248:A254"/>
    <mergeCell ref="B248:B254"/>
    <mergeCell ref="C248:C254"/>
    <mergeCell ref="D248:D254"/>
    <mergeCell ref="E248:E254"/>
    <mergeCell ref="F248:F254"/>
    <mergeCell ref="A234:A240"/>
    <mergeCell ref="B234:B240"/>
    <mergeCell ref="C234:C240"/>
    <mergeCell ref="D234:D240"/>
    <mergeCell ref="E234:E240"/>
    <mergeCell ref="F234:F240"/>
    <mergeCell ref="A241:A247"/>
    <mergeCell ref="B241:B247"/>
    <mergeCell ref="C241:C247"/>
    <mergeCell ref="D241:D247"/>
    <mergeCell ref="E241:E247"/>
    <mergeCell ref="F241:F247"/>
    <mergeCell ref="A220:A226"/>
    <mergeCell ref="B220:B226"/>
    <mergeCell ref="C220:C226"/>
    <mergeCell ref="D220:D226"/>
    <mergeCell ref="E220:E226"/>
    <mergeCell ref="F220:F226"/>
    <mergeCell ref="A227:A233"/>
    <mergeCell ref="B227:B233"/>
    <mergeCell ref="C227:C233"/>
    <mergeCell ref="D227:D233"/>
    <mergeCell ref="E227:E233"/>
    <mergeCell ref="F227:F233"/>
    <mergeCell ref="A206:A212"/>
    <mergeCell ref="B206:B212"/>
    <mergeCell ref="C206:C212"/>
    <mergeCell ref="D206:D212"/>
    <mergeCell ref="E206:E212"/>
    <mergeCell ref="F206:F212"/>
    <mergeCell ref="A213:A219"/>
    <mergeCell ref="B213:B219"/>
    <mergeCell ref="C213:C219"/>
    <mergeCell ref="D213:D219"/>
    <mergeCell ref="E213:E219"/>
    <mergeCell ref="F213:F219"/>
    <mergeCell ref="A190:A196"/>
    <mergeCell ref="B190:B196"/>
    <mergeCell ref="C190:C196"/>
    <mergeCell ref="D190:D196"/>
    <mergeCell ref="E190:E196"/>
    <mergeCell ref="F190:F196"/>
    <mergeCell ref="A197:A203"/>
    <mergeCell ref="B197:B203"/>
    <mergeCell ref="C197:C203"/>
    <mergeCell ref="D197:D203"/>
    <mergeCell ref="E197:E203"/>
    <mergeCell ref="F197:F203"/>
    <mergeCell ref="A176:A182"/>
    <mergeCell ref="B176:B182"/>
    <mergeCell ref="C176:C182"/>
    <mergeCell ref="D176:D182"/>
    <mergeCell ref="E176:E182"/>
    <mergeCell ref="F176:F182"/>
    <mergeCell ref="A183:A189"/>
    <mergeCell ref="B183:B189"/>
    <mergeCell ref="C183:C189"/>
    <mergeCell ref="D183:D189"/>
    <mergeCell ref="E183:E189"/>
    <mergeCell ref="F183:F189"/>
    <mergeCell ref="A162:A168"/>
    <mergeCell ref="B162:B168"/>
    <mergeCell ref="C162:C168"/>
    <mergeCell ref="D162:D168"/>
    <mergeCell ref="E162:E168"/>
    <mergeCell ref="F162:F168"/>
    <mergeCell ref="A169:A175"/>
    <mergeCell ref="B169:B175"/>
    <mergeCell ref="C169:C175"/>
    <mergeCell ref="D169:D175"/>
    <mergeCell ref="E169:E175"/>
    <mergeCell ref="F169:F175"/>
    <mergeCell ref="A146:A152"/>
    <mergeCell ref="B146:B152"/>
    <mergeCell ref="C146:C152"/>
    <mergeCell ref="D146:D152"/>
    <mergeCell ref="E146:E152"/>
    <mergeCell ref="F146:F152"/>
    <mergeCell ref="A155:A161"/>
    <mergeCell ref="B155:B161"/>
    <mergeCell ref="C155:C161"/>
    <mergeCell ref="D155:D161"/>
    <mergeCell ref="E155:E161"/>
    <mergeCell ref="F155:F161"/>
    <mergeCell ref="A132:A138"/>
    <mergeCell ref="B132:B138"/>
    <mergeCell ref="C132:C138"/>
    <mergeCell ref="D132:D138"/>
    <mergeCell ref="E132:E138"/>
    <mergeCell ref="F132:F138"/>
    <mergeCell ref="A139:A145"/>
    <mergeCell ref="B139:B145"/>
    <mergeCell ref="C139:C145"/>
    <mergeCell ref="D139:D145"/>
    <mergeCell ref="E139:E145"/>
    <mergeCell ref="F139:F145"/>
    <mergeCell ref="A118:A124"/>
    <mergeCell ref="B118:B124"/>
    <mergeCell ref="C118:C124"/>
    <mergeCell ref="D118:D124"/>
    <mergeCell ref="E118:E124"/>
    <mergeCell ref="F118:F124"/>
    <mergeCell ref="A125:A131"/>
    <mergeCell ref="B125:B131"/>
    <mergeCell ref="C125:C131"/>
    <mergeCell ref="D125:D131"/>
    <mergeCell ref="E125:E131"/>
    <mergeCell ref="F125:F131"/>
    <mergeCell ref="A104:A110"/>
    <mergeCell ref="B104:B110"/>
    <mergeCell ref="C104:C110"/>
    <mergeCell ref="D104:D110"/>
    <mergeCell ref="E104:E110"/>
    <mergeCell ref="F104:F110"/>
    <mergeCell ref="A111:A117"/>
    <mergeCell ref="B111:B117"/>
    <mergeCell ref="C111:C117"/>
    <mergeCell ref="D111:D117"/>
    <mergeCell ref="E111:E117"/>
    <mergeCell ref="F111:F117"/>
    <mergeCell ref="A88:A94"/>
    <mergeCell ref="B88:B94"/>
    <mergeCell ref="C88:C94"/>
    <mergeCell ref="D88:D94"/>
    <mergeCell ref="E88:E94"/>
    <mergeCell ref="F88:F94"/>
    <mergeCell ref="A95:A101"/>
    <mergeCell ref="B95:B101"/>
    <mergeCell ref="C95:C101"/>
    <mergeCell ref="D95:D101"/>
    <mergeCell ref="E95:E101"/>
    <mergeCell ref="F95:F101"/>
    <mergeCell ref="A74:A80"/>
    <mergeCell ref="B74:B80"/>
    <mergeCell ref="C74:C80"/>
    <mergeCell ref="D74:D80"/>
    <mergeCell ref="E74:E80"/>
    <mergeCell ref="F74:F80"/>
    <mergeCell ref="A81:A87"/>
    <mergeCell ref="B81:B87"/>
    <mergeCell ref="C81:C87"/>
    <mergeCell ref="D81:D87"/>
    <mergeCell ref="E81:E87"/>
    <mergeCell ref="F81:F87"/>
    <mergeCell ref="A60:A66"/>
    <mergeCell ref="B60:B66"/>
    <mergeCell ref="C60:C66"/>
    <mergeCell ref="D60:D66"/>
    <mergeCell ref="E60:E66"/>
    <mergeCell ref="F60:F66"/>
    <mergeCell ref="A67:A73"/>
    <mergeCell ref="B67:B73"/>
    <mergeCell ref="C67:C73"/>
    <mergeCell ref="D67:D73"/>
    <mergeCell ref="E67:E73"/>
    <mergeCell ref="F67:F73"/>
    <mergeCell ref="A44:A50"/>
    <mergeCell ref="B44:B50"/>
    <mergeCell ref="C44:C50"/>
    <mergeCell ref="D44:D50"/>
    <mergeCell ref="E44:E50"/>
    <mergeCell ref="F44:F50"/>
    <mergeCell ref="A53:A59"/>
    <mergeCell ref="B53:B59"/>
    <mergeCell ref="C53:C59"/>
    <mergeCell ref="D53:D59"/>
    <mergeCell ref="E53:E59"/>
    <mergeCell ref="F53:F59"/>
    <mergeCell ref="A30:A36"/>
    <mergeCell ref="B30:B36"/>
    <mergeCell ref="C30:C36"/>
    <mergeCell ref="D30:D36"/>
    <mergeCell ref="E30:E36"/>
    <mergeCell ref="F30:F36"/>
    <mergeCell ref="A37:A43"/>
    <mergeCell ref="B37:B43"/>
    <mergeCell ref="C37:C43"/>
    <mergeCell ref="D37:D43"/>
    <mergeCell ref="E37:E43"/>
    <mergeCell ref="F37:F43"/>
    <mergeCell ref="A16:A22"/>
    <mergeCell ref="B16:B22"/>
    <mergeCell ref="C16:C22"/>
    <mergeCell ref="D16:D22"/>
    <mergeCell ref="E16:E22"/>
    <mergeCell ref="F16:F22"/>
    <mergeCell ref="A23:A29"/>
    <mergeCell ref="B23:B29"/>
    <mergeCell ref="C23:C29"/>
    <mergeCell ref="D23:D29"/>
    <mergeCell ref="E23:E29"/>
    <mergeCell ref="F23:F29"/>
    <mergeCell ref="A2:A8"/>
    <mergeCell ref="B2:B8"/>
    <mergeCell ref="C2:C8"/>
    <mergeCell ref="D2:D8"/>
    <mergeCell ref="E2:E8"/>
    <mergeCell ref="F2:F8"/>
    <mergeCell ref="A9:A15"/>
    <mergeCell ref="B9:B15"/>
    <mergeCell ref="C9:C15"/>
    <mergeCell ref="D9:D15"/>
    <mergeCell ref="E9:E15"/>
    <mergeCell ref="F9:F15"/>
    <mergeCell ref="A264:A270"/>
    <mergeCell ref="B264:B270"/>
    <mergeCell ref="C264:C270"/>
    <mergeCell ref="D264:D270"/>
    <mergeCell ref="E264:E270"/>
    <mergeCell ref="F264:F270"/>
    <mergeCell ref="A257:A263"/>
    <mergeCell ref="B257:B263"/>
    <mergeCell ref="C257:C263"/>
    <mergeCell ref="D257:D263"/>
    <mergeCell ref="E257:E263"/>
    <mergeCell ref="F257:F263"/>
    <mergeCell ref="A278:A284"/>
    <mergeCell ref="B278:B284"/>
    <mergeCell ref="C278:C284"/>
    <mergeCell ref="D278:D284"/>
    <mergeCell ref="E278:E284"/>
    <mergeCell ref="F278:F284"/>
    <mergeCell ref="A271:A277"/>
    <mergeCell ref="B271:B277"/>
    <mergeCell ref="C271:C277"/>
    <mergeCell ref="D271:D277"/>
    <mergeCell ref="E271:E277"/>
    <mergeCell ref="F271:F277"/>
    <mergeCell ref="A292:A298"/>
    <mergeCell ref="B292:B298"/>
    <mergeCell ref="C292:C298"/>
    <mergeCell ref="D292:D298"/>
    <mergeCell ref="E292:E298"/>
    <mergeCell ref="F292:F298"/>
    <mergeCell ref="A285:A291"/>
    <mergeCell ref="B285:B291"/>
    <mergeCell ref="C285:C291"/>
    <mergeCell ref="D285:D291"/>
    <mergeCell ref="E285:E291"/>
    <mergeCell ref="F285:F291"/>
    <mergeCell ref="A308:A314"/>
    <mergeCell ref="B308:B314"/>
    <mergeCell ref="C308:C314"/>
    <mergeCell ref="D308:D314"/>
    <mergeCell ref="E308:E314"/>
    <mergeCell ref="F308:F314"/>
    <mergeCell ref="A299:A305"/>
    <mergeCell ref="B299:B305"/>
    <mergeCell ref="C299:C305"/>
    <mergeCell ref="D299:D305"/>
    <mergeCell ref="E299:E305"/>
    <mergeCell ref="F299:F305"/>
    <mergeCell ref="A322:A328"/>
    <mergeCell ref="B322:B328"/>
    <mergeCell ref="C322:C328"/>
    <mergeCell ref="D322:D328"/>
    <mergeCell ref="E322:E328"/>
    <mergeCell ref="F322:F328"/>
    <mergeCell ref="A315:A321"/>
    <mergeCell ref="B315:B321"/>
    <mergeCell ref="C315:C321"/>
    <mergeCell ref="D315:D321"/>
    <mergeCell ref="E315:E321"/>
    <mergeCell ref="F315:F321"/>
    <mergeCell ref="A336:A342"/>
    <mergeCell ref="B336:B342"/>
    <mergeCell ref="C336:C342"/>
    <mergeCell ref="D336:D342"/>
    <mergeCell ref="E336:E342"/>
    <mergeCell ref="F336:F342"/>
    <mergeCell ref="A329:A335"/>
    <mergeCell ref="B329:B335"/>
    <mergeCell ref="C329:C335"/>
    <mergeCell ref="D329:D335"/>
    <mergeCell ref="E329:E335"/>
    <mergeCell ref="F329:F335"/>
    <mergeCell ref="A350:A356"/>
    <mergeCell ref="B350:B356"/>
    <mergeCell ref="C350:C356"/>
    <mergeCell ref="D350:D356"/>
    <mergeCell ref="E350:E356"/>
    <mergeCell ref="F350:F356"/>
    <mergeCell ref="A343:A349"/>
    <mergeCell ref="B343:B349"/>
    <mergeCell ref="C343:C349"/>
    <mergeCell ref="D343:D349"/>
    <mergeCell ref="E343:E349"/>
    <mergeCell ref="F343:F349"/>
  </mergeCells>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oddHeader>&amp;L新融着機&amp;22 UF300&amp;11 -3T&amp;9（材料費＝各素材価格 / 取り枚数 X 使用枚数(=融着個) X 不良発生率）&amp;R&amp;"ＭＳ Ｐゴシック,太字"&amp;12 2019-2-1
&amp;KFF00001500SQ-3T</oddHeader>
    <oddFooter>&amp;C&amp;14&amp;P/&amp;N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357"/>
  <sheetViews>
    <sheetView showGridLines="0" showRowColHeaders="0" showRuler="0" view="pageLayout" zoomScaleNormal="100" workbookViewId="0"/>
  </sheetViews>
  <sheetFormatPr defaultRowHeight="13.5"/>
  <cols>
    <col min="1" max="1" width="10.875" bestFit="1" customWidth="1"/>
    <col min="2" max="2" width="7.5" bestFit="1" customWidth="1"/>
    <col min="3" max="3" width="11.125" bestFit="1" customWidth="1"/>
    <col min="4" max="4" width="7.125" customWidth="1"/>
    <col min="5" max="5" width="9.625" hidden="1" customWidth="1"/>
    <col min="6" max="6" width="8.5" bestFit="1" customWidth="1"/>
    <col min="7" max="7" width="11.5" bestFit="1" customWidth="1"/>
    <col min="8" max="8" width="7.125" bestFit="1" customWidth="1"/>
    <col min="9" max="9" width="8.25" customWidth="1"/>
    <col min="10" max="10" width="13.875" hidden="1" customWidth="1"/>
    <col min="11" max="11" width="14" customWidth="1"/>
  </cols>
  <sheetData>
    <row r="1" spans="1:11" ht="15" customHeight="1" thickBot="1">
      <c r="A1" s="145" t="s">
        <v>1</v>
      </c>
      <c r="B1" s="148" t="s">
        <v>61</v>
      </c>
      <c r="C1" s="147" t="str">
        <f>"融着費(@" &amp; 計算基礎!$J$2&amp;")"</f>
        <v>融着費(@6300)</v>
      </c>
      <c r="D1" s="148" t="s">
        <v>60</v>
      </c>
      <c r="E1" s="148"/>
      <c r="F1" s="148" t="s">
        <v>59</v>
      </c>
      <c r="G1" s="148" t="s">
        <v>0</v>
      </c>
      <c r="H1" s="147" t="s">
        <v>3</v>
      </c>
      <c r="I1" s="149" t="s">
        <v>2</v>
      </c>
      <c r="J1" s="150"/>
      <c r="K1" s="150" t="s">
        <v>49</v>
      </c>
    </row>
    <row r="2" spans="1:11" ht="15" customHeight="1" thickTop="1">
      <c r="A2" s="341">
        <v>1550</v>
      </c>
      <c r="B2" s="333">
        <v>4</v>
      </c>
      <c r="C2" s="333">
        <f>計算基礎!$J$2*B2</f>
        <v>25200</v>
      </c>
      <c r="D2" s="333">
        <f>A2*2</f>
        <v>3100</v>
      </c>
      <c r="E2" s="333">
        <f>A2+25</f>
        <v>1575</v>
      </c>
      <c r="F2" s="333">
        <f>ROUNDUP(((24*E2^2)+(2670*E2))*0.0001/B2,-2)</f>
        <v>1600</v>
      </c>
      <c r="G2" s="45" t="s">
        <v>58</v>
      </c>
      <c r="H2" s="175">
        <v>12</v>
      </c>
      <c r="I2" s="69">
        <f>計算基礎!$H$4*(計算基礎!$G$31/H2)*B$2</f>
        <v>19329.666666666668</v>
      </c>
      <c r="J2" s="42">
        <f t="shared" ref="J2:J8" si="0">C$2+D$2+F$2+I2</f>
        <v>49229.666666666672</v>
      </c>
      <c r="K2" s="42">
        <f>ROUNDUP(J2,-2)</f>
        <v>49300</v>
      </c>
    </row>
    <row r="3" spans="1:11" ht="15" customHeight="1">
      <c r="A3" s="330"/>
      <c r="B3" s="333"/>
      <c r="C3" s="333"/>
      <c r="D3" s="333"/>
      <c r="E3" s="333"/>
      <c r="F3" s="333"/>
      <c r="G3" s="47" t="s">
        <v>19</v>
      </c>
      <c r="H3" s="172">
        <v>10</v>
      </c>
      <c r="I3" s="111">
        <f>計算基礎!$H$4*(計算基礎!$G$31/H3)*B$2</f>
        <v>23195.600000000002</v>
      </c>
      <c r="J3" s="40">
        <f t="shared" si="0"/>
        <v>53095.600000000006</v>
      </c>
      <c r="K3" s="42">
        <f t="shared" ref="K3:K50" si="1">ROUNDUP(J3,-2)</f>
        <v>53100</v>
      </c>
    </row>
    <row r="4" spans="1:11" ht="15" customHeight="1">
      <c r="A4" s="330"/>
      <c r="B4" s="333"/>
      <c r="C4" s="333"/>
      <c r="D4" s="333"/>
      <c r="E4" s="333"/>
      <c r="F4" s="333"/>
      <c r="G4" s="47" t="s">
        <v>20</v>
      </c>
      <c r="H4" s="172">
        <v>8</v>
      </c>
      <c r="I4" s="111">
        <f>計算基礎!$H$4*(計算基礎!$G$31/H4)*B$2</f>
        <v>28994.5</v>
      </c>
      <c r="J4" s="40">
        <f t="shared" si="0"/>
        <v>58894.5</v>
      </c>
      <c r="K4" s="42">
        <f t="shared" si="1"/>
        <v>58900</v>
      </c>
    </row>
    <row r="5" spans="1:11" ht="15" customHeight="1">
      <c r="A5" s="330"/>
      <c r="B5" s="333"/>
      <c r="C5" s="333"/>
      <c r="D5" s="333"/>
      <c r="E5" s="333"/>
      <c r="F5" s="333"/>
      <c r="G5" s="47" t="s">
        <v>21</v>
      </c>
      <c r="H5" s="172">
        <v>7</v>
      </c>
      <c r="I5" s="111">
        <f>計算基礎!$H$4*(計算基礎!$G$31/H5)*B$2</f>
        <v>33136.571428571428</v>
      </c>
      <c r="J5" s="40">
        <f t="shared" si="0"/>
        <v>63036.571428571428</v>
      </c>
      <c r="K5" s="42">
        <f t="shared" si="1"/>
        <v>63100</v>
      </c>
    </row>
    <row r="6" spans="1:11" ht="15" customHeight="1">
      <c r="A6" s="330"/>
      <c r="B6" s="333"/>
      <c r="C6" s="333"/>
      <c r="D6" s="333"/>
      <c r="E6" s="333"/>
      <c r="F6" s="333"/>
      <c r="G6" s="47" t="s">
        <v>22</v>
      </c>
      <c r="H6" s="172">
        <v>6</v>
      </c>
      <c r="I6" s="111">
        <f>計算基礎!$H$4*(計算基礎!$G$31/H6)*B$2</f>
        <v>38659.333333333336</v>
      </c>
      <c r="J6" s="40">
        <f t="shared" si="0"/>
        <v>68559.333333333343</v>
      </c>
      <c r="K6" s="42">
        <f t="shared" si="1"/>
        <v>68600</v>
      </c>
    </row>
    <row r="7" spans="1:11" ht="15" customHeight="1">
      <c r="A7" s="330"/>
      <c r="B7" s="333"/>
      <c r="C7" s="333"/>
      <c r="D7" s="333"/>
      <c r="E7" s="333"/>
      <c r="F7" s="333"/>
      <c r="G7" s="47" t="s">
        <v>23</v>
      </c>
      <c r="H7" s="172">
        <v>5</v>
      </c>
      <c r="I7" s="111">
        <f>計算基礎!$H$4*(計算基礎!$G$31/H7)*B$2</f>
        <v>46391.200000000004</v>
      </c>
      <c r="J7" s="40">
        <f t="shared" si="0"/>
        <v>76291.200000000012</v>
      </c>
      <c r="K7" s="42">
        <f t="shared" si="1"/>
        <v>76300</v>
      </c>
    </row>
    <row r="8" spans="1:11" ht="15" customHeight="1" thickBot="1">
      <c r="A8" s="335"/>
      <c r="B8" s="337"/>
      <c r="C8" s="337"/>
      <c r="D8" s="337"/>
      <c r="E8" s="337"/>
      <c r="F8" s="337"/>
      <c r="G8" s="49" t="s">
        <v>24</v>
      </c>
      <c r="H8" s="173">
        <v>5</v>
      </c>
      <c r="I8" s="158">
        <f>計算基礎!$H$4*(計算基礎!$G$31/H8)*B$2</f>
        <v>46391.200000000004</v>
      </c>
      <c r="J8" s="41">
        <f t="shared" si="0"/>
        <v>76291.200000000012</v>
      </c>
      <c r="K8" s="41">
        <f t="shared" si="1"/>
        <v>76300</v>
      </c>
    </row>
    <row r="9" spans="1:11" ht="15" customHeight="1" thickTop="1">
      <c r="A9" s="341">
        <v>1600</v>
      </c>
      <c r="B9" s="332">
        <v>4</v>
      </c>
      <c r="C9" s="332">
        <f>計算基礎!$J$2*B9</f>
        <v>25200</v>
      </c>
      <c r="D9" s="332">
        <f>A9*2</f>
        <v>3200</v>
      </c>
      <c r="E9" s="342">
        <f>A9+25</f>
        <v>1625</v>
      </c>
      <c r="F9" s="332">
        <f>ROUNDUP(((24*E9^2)+(2670*E9))*0.0001/B9,-2)</f>
        <v>1700</v>
      </c>
      <c r="G9" s="45" t="s">
        <v>58</v>
      </c>
      <c r="H9" s="175">
        <v>12</v>
      </c>
      <c r="I9" s="69">
        <f>計算基礎!$H$4*(計算基礎!$G$31/H9)*B$9</f>
        <v>19329.666666666668</v>
      </c>
      <c r="J9" s="42">
        <f t="shared" ref="J9:J15" si="2">C$9+D$9+F$9+I9</f>
        <v>49429.666666666672</v>
      </c>
      <c r="K9" s="42">
        <f>ROUNDUP(J9,-2)</f>
        <v>49500</v>
      </c>
    </row>
    <row r="10" spans="1:11" ht="15" customHeight="1">
      <c r="A10" s="330"/>
      <c r="B10" s="333"/>
      <c r="C10" s="333"/>
      <c r="D10" s="333"/>
      <c r="E10" s="333"/>
      <c r="F10" s="333"/>
      <c r="G10" s="47" t="s">
        <v>19</v>
      </c>
      <c r="H10" s="172">
        <v>10</v>
      </c>
      <c r="I10" s="111">
        <f>計算基礎!$H$4*(計算基礎!$G$31/H10)*B$9</f>
        <v>23195.600000000002</v>
      </c>
      <c r="J10" s="40">
        <f t="shared" si="2"/>
        <v>53295.600000000006</v>
      </c>
      <c r="K10" s="42">
        <f t="shared" si="1"/>
        <v>53300</v>
      </c>
    </row>
    <row r="11" spans="1:11" ht="15" customHeight="1">
      <c r="A11" s="330"/>
      <c r="B11" s="333"/>
      <c r="C11" s="333"/>
      <c r="D11" s="333"/>
      <c r="E11" s="333"/>
      <c r="F11" s="333"/>
      <c r="G11" s="47" t="s">
        <v>20</v>
      </c>
      <c r="H11" s="172">
        <v>8</v>
      </c>
      <c r="I11" s="111">
        <f>計算基礎!$H$4*(計算基礎!$G$31/H11)*B$9</f>
        <v>28994.5</v>
      </c>
      <c r="J11" s="40">
        <f t="shared" si="2"/>
        <v>59094.5</v>
      </c>
      <c r="K11" s="42">
        <f t="shared" si="1"/>
        <v>59100</v>
      </c>
    </row>
    <row r="12" spans="1:11" ht="15" customHeight="1">
      <c r="A12" s="330"/>
      <c r="B12" s="333"/>
      <c r="C12" s="333"/>
      <c r="D12" s="333"/>
      <c r="E12" s="333"/>
      <c r="F12" s="333"/>
      <c r="G12" s="47" t="s">
        <v>21</v>
      </c>
      <c r="H12" s="172">
        <v>7</v>
      </c>
      <c r="I12" s="111">
        <f>計算基礎!$H$4*(計算基礎!$G$31/H12)*B$9</f>
        <v>33136.571428571428</v>
      </c>
      <c r="J12" s="40">
        <f t="shared" si="2"/>
        <v>63236.571428571428</v>
      </c>
      <c r="K12" s="42">
        <f t="shared" si="1"/>
        <v>63300</v>
      </c>
    </row>
    <row r="13" spans="1:11" ht="15" customHeight="1">
      <c r="A13" s="330"/>
      <c r="B13" s="333"/>
      <c r="C13" s="333"/>
      <c r="D13" s="333"/>
      <c r="E13" s="333"/>
      <c r="F13" s="333"/>
      <c r="G13" s="47" t="s">
        <v>22</v>
      </c>
      <c r="H13" s="172">
        <v>6</v>
      </c>
      <c r="I13" s="111">
        <f>計算基礎!$H$4*(計算基礎!$G$31/H13)*B$9</f>
        <v>38659.333333333336</v>
      </c>
      <c r="J13" s="40">
        <f t="shared" si="2"/>
        <v>68759.333333333343</v>
      </c>
      <c r="K13" s="42">
        <f t="shared" si="1"/>
        <v>68800</v>
      </c>
    </row>
    <row r="14" spans="1:11" ht="15" customHeight="1">
      <c r="A14" s="330"/>
      <c r="B14" s="333"/>
      <c r="C14" s="333"/>
      <c r="D14" s="333"/>
      <c r="E14" s="333"/>
      <c r="F14" s="333"/>
      <c r="G14" s="47" t="s">
        <v>23</v>
      </c>
      <c r="H14" s="172">
        <v>5</v>
      </c>
      <c r="I14" s="111">
        <f>計算基礎!$H$4*(計算基礎!$G$31/H14)*B$9</f>
        <v>46391.200000000004</v>
      </c>
      <c r="J14" s="40">
        <f t="shared" si="2"/>
        <v>76491.200000000012</v>
      </c>
      <c r="K14" s="42">
        <f t="shared" si="1"/>
        <v>76500</v>
      </c>
    </row>
    <row r="15" spans="1:11" ht="15" customHeight="1" thickBot="1">
      <c r="A15" s="331"/>
      <c r="B15" s="333"/>
      <c r="C15" s="333"/>
      <c r="D15" s="333"/>
      <c r="E15" s="333"/>
      <c r="F15" s="333"/>
      <c r="G15" s="52" t="s">
        <v>24</v>
      </c>
      <c r="H15" s="174">
        <v>5</v>
      </c>
      <c r="I15" s="159">
        <f>計算基礎!$H$4*(計算基礎!$G$31/H15)*B$9</f>
        <v>46391.200000000004</v>
      </c>
      <c r="J15" s="176">
        <f t="shared" si="2"/>
        <v>76491.200000000012</v>
      </c>
      <c r="K15" s="176">
        <f t="shared" si="1"/>
        <v>76500</v>
      </c>
    </row>
    <row r="16" spans="1:11" ht="15" customHeight="1" thickTop="1">
      <c r="A16" s="329">
        <v>1650</v>
      </c>
      <c r="B16" s="332">
        <v>4</v>
      </c>
      <c r="C16" s="332">
        <f>計算基礎!$J$2*B16</f>
        <v>25200</v>
      </c>
      <c r="D16" s="332">
        <f>A16*2</f>
        <v>3300</v>
      </c>
      <c r="E16" s="332">
        <f>A16+25</f>
        <v>1675</v>
      </c>
      <c r="F16" s="332">
        <f>ROUNDUP(((24*E16^2)+(2670*E16))*0.0001/B16,-2)</f>
        <v>1800</v>
      </c>
      <c r="G16" s="51" t="s">
        <v>58</v>
      </c>
      <c r="H16" s="175">
        <v>12</v>
      </c>
      <c r="I16" s="160">
        <f>計算基礎!$H$4*(計算基礎!$G$31/H16)*B$16</f>
        <v>19329.666666666668</v>
      </c>
      <c r="J16" s="60">
        <f t="shared" ref="J16:J22" si="3">C$16+D$16+F$16+I16</f>
        <v>49629.666666666672</v>
      </c>
      <c r="K16" s="60">
        <f>ROUNDUP(J16,-2)</f>
        <v>49700</v>
      </c>
    </row>
    <row r="17" spans="1:11" ht="15" customHeight="1">
      <c r="A17" s="330"/>
      <c r="B17" s="333"/>
      <c r="C17" s="333"/>
      <c r="D17" s="333"/>
      <c r="E17" s="333"/>
      <c r="F17" s="333"/>
      <c r="G17" s="47" t="s">
        <v>19</v>
      </c>
      <c r="H17" s="172">
        <v>9</v>
      </c>
      <c r="I17" s="111">
        <f>計算基礎!$H$4*(計算基礎!$G$31/H17)*B$16</f>
        <v>25772.888888888891</v>
      </c>
      <c r="J17" s="40">
        <f t="shared" si="3"/>
        <v>56072.888888888891</v>
      </c>
      <c r="K17" s="42">
        <f t="shared" si="1"/>
        <v>56100</v>
      </c>
    </row>
    <row r="18" spans="1:11" ht="15" customHeight="1">
      <c r="A18" s="330"/>
      <c r="B18" s="333"/>
      <c r="C18" s="333"/>
      <c r="D18" s="333"/>
      <c r="E18" s="333"/>
      <c r="F18" s="333"/>
      <c r="G18" s="47" t="s">
        <v>20</v>
      </c>
      <c r="H18" s="172">
        <v>8</v>
      </c>
      <c r="I18" s="111">
        <f>計算基礎!$H$4*(計算基礎!$G$31/H18)*B$16</f>
        <v>28994.5</v>
      </c>
      <c r="J18" s="40">
        <f t="shared" si="3"/>
        <v>59294.5</v>
      </c>
      <c r="K18" s="42">
        <f t="shared" si="1"/>
        <v>59300</v>
      </c>
    </row>
    <row r="19" spans="1:11" ht="15" customHeight="1">
      <c r="A19" s="330"/>
      <c r="B19" s="333"/>
      <c r="C19" s="333"/>
      <c r="D19" s="333"/>
      <c r="E19" s="333"/>
      <c r="F19" s="333"/>
      <c r="G19" s="47" t="s">
        <v>21</v>
      </c>
      <c r="H19" s="172">
        <v>7</v>
      </c>
      <c r="I19" s="111">
        <f>計算基礎!$H$4*(計算基礎!$G$31/H19)*B$16</f>
        <v>33136.571428571428</v>
      </c>
      <c r="J19" s="40">
        <f t="shared" si="3"/>
        <v>63436.571428571428</v>
      </c>
      <c r="K19" s="42">
        <f t="shared" si="1"/>
        <v>63500</v>
      </c>
    </row>
    <row r="20" spans="1:11" ht="15" customHeight="1">
      <c r="A20" s="330"/>
      <c r="B20" s="333"/>
      <c r="C20" s="333"/>
      <c r="D20" s="333"/>
      <c r="E20" s="333"/>
      <c r="F20" s="333"/>
      <c r="G20" s="47" t="s">
        <v>22</v>
      </c>
      <c r="H20" s="172">
        <v>6</v>
      </c>
      <c r="I20" s="111">
        <f>計算基礎!$H$4*(計算基礎!$G$31/H20)*B$16</f>
        <v>38659.333333333336</v>
      </c>
      <c r="J20" s="40">
        <f t="shared" si="3"/>
        <v>68959.333333333343</v>
      </c>
      <c r="K20" s="42">
        <f t="shared" si="1"/>
        <v>69000</v>
      </c>
    </row>
    <row r="21" spans="1:11" ht="15" customHeight="1">
      <c r="A21" s="330"/>
      <c r="B21" s="333"/>
      <c r="C21" s="333"/>
      <c r="D21" s="333"/>
      <c r="E21" s="333"/>
      <c r="F21" s="333"/>
      <c r="G21" s="47" t="s">
        <v>23</v>
      </c>
      <c r="H21" s="172">
        <v>5</v>
      </c>
      <c r="I21" s="111">
        <f>計算基礎!$H$4*(計算基礎!$G$31/H21)*B$16</f>
        <v>46391.200000000004</v>
      </c>
      <c r="J21" s="40">
        <f t="shared" si="3"/>
        <v>76691.200000000012</v>
      </c>
      <c r="K21" s="42">
        <f t="shared" si="1"/>
        <v>76700</v>
      </c>
    </row>
    <row r="22" spans="1:11" ht="15" customHeight="1" thickBot="1">
      <c r="A22" s="331"/>
      <c r="B22" s="337"/>
      <c r="C22" s="333"/>
      <c r="D22" s="333"/>
      <c r="E22" s="333"/>
      <c r="F22" s="333"/>
      <c r="G22" s="52" t="s">
        <v>24</v>
      </c>
      <c r="H22" s="173">
        <v>5</v>
      </c>
      <c r="I22" s="159">
        <f>計算基礎!$H$4*(計算基礎!$G$31/H22)*B$16</f>
        <v>46391.200000000004</v>
      </c>
      <c r="J22" s="41">
        <f t="shared" si="3"/>
        <v>76691.200000000012</v>
      </c>
      <c r="K22" s="41">
        <f t="shared" si="1"/>
        <v>76700</v>
      </c>
    </row>
    <row r="23" spans="1:11" ht="15" customHeight="1" thickTop="1">
      <c r="A23" s="329">
        <v>1700</v>
      </c>
      <c r="B23" s="332">
        <v>4</v>
      </c>
      <c r="C23" s="332">
        <f>計算基礎!$J$2*B23</f>
        <v>25200</v>
      </c>
      <c r="D23" s="332">
        <f>A23*2</f>
        <v>3400</v>
      </c>
      <c r="E23" s="332">
        <f>A23+25</f>
        <v>1725</v>
      </c>
      <c r="F23" s="332">
        <f>ROUNDUP(((24*E23^2)+(2670*E23))*0.0001/B23,-2)</f>
        <v>2000</v>
      </c>
      <c r="G23" s="51" t="s">
        <v>58</v>
      </c>
      <c r="H23" s="171">
        <v>12</v>
      </c>
      <c r="I23" s="160">
        <f>計算基礎!$H$4*(計算基礎!$G$31/H23)*B$23</f>
        <v>19329.666666666668</v>
      </c>
      <c r="J23" s="42">
        <f t="shared" ref="J23:J29" si="4">C$23+D$23+F$23+I23</f>
        <v>49929.666666666672</v>
      </c>
      <c r="K23" s="42">
        <f>ROUNDUP(J23,-2)</f>
        <v>50000</v>
      </c>
    </row>
    <row r="24" spans="1:11" ht="15" customHeight="1">
      <c r="A24" s="330"/>
      <c r="B24" s="333"/>
      <c r="C24" s="333"/>
      <c r="D24" s="333"/>
      <c r="E24" s="333"/>
      <c r="F24" s="333"/>
      <c r="G24" s="47" t="s">
        <v>19</v>
      </c>
      <c r="H24" s="172">
        <v>9</v>
      </c>
      <c r="I24" s="111">
        <f>計算基礎!$H$4*(計算基礎!$G$31/H24)*B$23</f>
        <v>25772.888888888891</v>
      </c>
      <c r="J24" s="40">
        <f t="shared" si="4"/>
        <v>56372.888888888891</v>
      </c>
      <c r="K24" s="42">
        <f t="shared" si="1"/>
        <v>56400</v>
      </c>
    </row>
    <row r="25" spans="1:11" ht="15" customHeight="1">
      <c r="A25" s="330"/>
      <c r="B25" s="333"/>
      <c r="C25" s="333"/>
      <c r="D25" s="333"/>
      <c r="E25" s="333"/>
      <c r="F25" s="333"/>
      <c r="G25" s="47" t="s">
        <v>20</v>
      </c>
      <c r="H25" s="172">
        <v>8</v>
      </c>
      <c r="I25" s="111">
        <f>計算基礎!$H$4*(計算基礎!$G$31/H25)*B$23</f>
        <v>28994.5</v>
      </c>
      <c r="J25" s="40">
        <f t="shared" si="4"/>
        <v>59594.5</v>
      </c>
      <c r="K25" s="42">
        <f t="shared" si="1"/>
        <v>59600</v>
      </c>
    </row>
    <row r="26" spans="1:11" ht="15" customHeight="1">
      <c r="A26" s="330"/>
      <c r="B26" s="333"/>
      <c r="C26" s="333"/>
      <c r="D26" s="333"/>
      <c r="E26" s="333"/>
      <c r="F26" s="333"/>
      <c r="G26" s="47" t="s">
        <v>21</v>
      </c>
      <c r="H26" s="172">
        <v>7</v>
      </c>
      <c r="I26" s="111">
        <f>計算基礎!$H$4*(計算基礎!$G$31/H26)*B$23</f>
        <v>33136.571428571428</v>
      </c>
      <c r="J26" s="40">
        <f t="shared" si="4"/>
        <v>63736.571428571428</v>
      </c>
      <c r="K26" s="42">
        <f t="shared" si="1"/>
        <v>63800</v>
      </c>
    </row>
    <row r="27" spans="1:11" ht="15" customHeight="1">
      <c r="A27" s="330"/>
      <c r="B27" s="333"/>
      <c r="C27" s="333"/>
      <c r="D27" s="333"/>
      <c r="E27" s="333"/>
      <c r="F27" s="333"/>
      <c r="G27" s="47" t="s">
        <v>22</v>
      </c>
      <c r="H27" s="172">
        <v>6</v>
      </c>
      <c r="I27" s="111">
        <f>計算基礎!$H$4*(計算基礎!$G$31/H27)*B$23</f>
        <v>38659.333333333336</v>
      </c>
      <c r="J27" s="40">
        <f t="shared" si="4"/>
        <v>69259.333333333343</v>
      </c>
      <c r="K27" s="42">
        <f t="shared" si="1"/>
        <v>69300</v>
      </c>
    </row>
    <row r="28" spans="1:11" ht="15" customHeight="1">
      <c r="A28" s="330"/>
      <c r="B28" s="333"/>
      <c r="C28" s="333"/>
      <c r="D28" s="333"/>
      <c r="E28" s="333"/>
      <c r="F28" s="333"/>
      <c r="G28" s="47" t="s">
        <v>23</v>
      </c>
      <c r="H28" s="172">
        <v>5</v>
      </c>
      <c r="I28" s="111">
        <f>計算基礎!$H$4*(計算基礎!$G$31/H28)*B$23</f>
        <v>46391.200000000004</v>
      </c>
      <c r="J28" s="40">
        <f t="shared" si="4"/>
        <v>76991.200000000012</v>
      </c>
      <c r="K28" s="42">
        <f t="shared" si="1"/>
        <v>77000</v>
      </c>
    </row>
    <row r="29" spans="1:11" ht="15" customHeight="1" thickBot="1">
      <c r="A29" s="335"/>
      <c r="B29" s="337"/>
      <c r="C29" s="337"/>
      <c r="D29" s="337"/>
      <c r="E29" s="337"/>
      <c r="F29" s="337"/>
      <c r="G29" s="49" t="s">
        <v>24</v>
      </c>
      <c r="H29" s="173">
        <v>5</v>
      </c>
      <c r="I29" s="158">
        <f>計算基礎!$H$4*(計算基礎!$G$31/H29)*B$23</f>
        <v>46391.200000000004</v>
      </c>
      <c r="J29" s="41">
        <f t="shared" si="4"/>
        <v>76991.200000000012</v>
      </c>
      <c r="K29" s="41">
        <f t="shared" si="1"/>
        <v>77000</v>
      </c>
    </row>
    <row r="30" spans="1:11" ht="15" customHeight="1" thickTop="1">
      <c r="A30" s="341">
        <v>1750</v>
      </c>
      <c r="B30" s="333">
        <v>4</v>
      </c>
      <c r="C30" s="333">
        <f>計算基礎!$J$2*B30</f>
        <v>25200</v>
      </c>
      <c r="D30" s="333">
        <f>A30*2</f>
        <v>3500</v>
      </c>
      <c r="E30" s="333">
        <f>A30+25</f>
        <v>1775</v>
      </c>
      <c r="F30" s="333">
        <f>ROUNDUP(((24*E30^2)+(2670*E30))*0.0001/B30,-2)</f>
        <v>2100</v>
      </c>
      <c r="G30" s="45" t="s">
        <v>58</v>
      </c>
      <c r="H30" s="171">
        <v>12</v>
      </c>
      <c r="I30" s="69">
        <f>計算基礎!$H$4*(計算基礎!$G$31/H30)*B$30</f>
        <v>19329.666666666668</v>
      </c>
      <c r="J30" s="42">
        <f t="shared" ref="J30:J36" si="5">C$30+D$30+F$30+I30</f>
        <v>50129.666666666672</v>
      </c>
      <c r="K30" s="42">
        <f>ROUNDUP(J30,-2)</f>
        <v>50200</v>
      </c>
    </row>
    <row r="31" spans="1:11" ht="15" customHeight="1">
      <c r="A31" s="330"/>
      <c r="B31" s="333"/>
      <c r="C31" s="333"/>
      <c r="D31" s="333"/>
      <c r="E31" s="333"/>
      <c r="F31" s="333"/>
      <c r="G31" s="47" t="s">
        <v>19</v>
      </c>
      <c r="H31" s="172">
        <v>9</v>
      </c>
      <c r="I31" s="111">
        <f>計算基礎!$H$4*(計算基礎!$G$31/H31)*B$30</f>
        <v>25772.888888888891</v>
      </c>
      <c r="J31" s="40">
        <f t="shared" si="5"/>
        <v>56572.888888888891</v>
      </c>
      <c r="K31" s="42">
        <f t="shared" si="1"/>
        <v>56600</v>
      </c>
    </row>
    <row r="32" spans="1:11" ht="15" customHeight="1">
      <c r="A32" s="330"/>
      <c r="B32" s="333"/>
      <c r="C32" s="333"/>
      <c r="D32" s="333"/>
      <c r="E32" s="333"/>
      <c r="F32" s="333"/>
      <c r="G32" s="47" t="s">
        <v>20</v>
      </c>
      <c r="H32" s="172">
        <v>8</v>
      </c>
      <c r="I32" s="111">
        <f>計算基礎!$H$4*(計算基礎!$G$31/H32)*B$30</f>
        <v>28994.5</v>
      </c>
      <c r="J32" s="40">
        <f t="shared" si="5"/>
        <v>59794.5</v>
      </c>
      <c r="K32" s="42">
        <f t="shared" si="1"/>
        <v>59800</v>
      </c>
    </row>
    <row r="33" spans="1:11" ht="15" customHeight="1">
      <c r="A33" s="330"/>
      <c r="B33" s="333"/>
      <c r="C33" s="333"/>
      <c r="D33" s="333"/>
      <c r="E33" s="333"/>
      <c r="F33" s="333"/>
      <c r="G33" s="47" t="s">
        <v>21</v>
      </c>
      <c r="H33" s="172">
        <v>7</v>
      </c>
      <c r="I33" s="111">
        <f>計算基礎!$H$4*(計算基礎!$G$31/H33)*B$30</f>
        <v>33136.571428571428</v>
      </c>
      <c r="J33" s="40">
        <f t="shared" si="5"/>
        <v>63936.571428571428</v>
      </c>
      <c r="K33" s="42">
        <f t="shared" si="1"/>
        <v>64000</v>
      </c>
    </row>
    <row r="34" spans="1:11" ht="15" customHeight="1">
      <c r="A34" s="330"/>
      <c r="B34" s="333"/>
      <c r="C34" s="333"/>
      <c r="D34" s="333"/>
      <c r="E34" s="333"/>
      <c r="F34" s="333"/>
      <c r="G34" s="47" t="s">
        <v>22</v>
      </c>
      <c r="H34" s="172">
        <v>6</v>
      </c>
      <c r="I34" s="111">
        <f>計算基礎!$H$4*(計算基礎!$G$31/H34)*B$30</f>
        <v>38659.333333333336</v>
      </c>
      <c r="J34" s="40">
        <f t="shared" si="5"/>
        <v>69459.333333333343</v>
      </c>
      <c r="K34" s="42">
        <f t="shared" si="1"/>
        <v>69500</v>
      </c>
    </row>
    <row r="35" spans="1:11" ht="15" customHeight="1">
      <c r="A35" s="330"/>
      <c r="B35" s="333"/>
      <c r="C35" s="333"/>
      <c r="D35" s="333"/>
      <c r="E35" s="333"/>
      <c r="F35" s="333"/>
      <c r="G35" s="47" t="s">
        <v>23</v>
      </c>
      <c r="H35" s="172">
        <v>5</v>
      </c>
      <c r="I35" s="111">
        <f>計算基礎!$H$4*(計算基礎!$G$31/H35)*B$30</f>
        <v>46391.200000000004</v>
      </c>
      <c r="J35" s="40">
        <f t="shared" si="5"/>
        <v>77191.200000000012</v>
      </c>
      <c r="K35" s="42">
        <f t="shared" si="1"/>
        <v>77200</v>
      </c>
    </row>
    <row r="36" spans="1:11" ht="15" customHeight="1" thickBot="1">
      <c r="A36" s="335"/>
      <c r="B36" s="337"/>
      <c r="C36" s="337"/>
      <c r="D36" s="337"/>
      <c r="E36" s="337"/>
      <c r="F36" s="337"/>
      <c r="G36" s="49" t="s">
        <v>24</v>
      </c>
      <c r="H36" s="173">
        <v>5</v>
      </c>
      <c r="I36" s="158">
        <f>計算基礎!$H$4*(計算基礎!$G$31/H36)*B$30</f>
        <v>46391.200000000004</v>
      </c>
      <c r="J36" s="41">
        <f t="shared" si="5"/>
        <v>77191.200000000012</v>
      </c>
      <c r="K36" s="41">
        <f t="shared" si="1"/>
        <v>77200</v>
      </c>
    </row>
    <row r="37" spans="1:11" ht="15" customHeight="1" thickTop="1">
      <c r="A37" s="341">
        <v>1800</v>
      </c>
      <c r="B37" s="332">
        <v>4</v>
      </c>
      <c r="C37" s="332">
        <f>計算基礎!$J$2*B37</f>
        <v>25200</v>
      </c>
      <c r="D37" s="332">
        <f>A37*2</f>
        <v>3600</v>
      </c>
      <c r="E37" s="342">
        <f>A37+25</f>
        <v>1825</v>
      </c>
      <c r="F37" s="332">
        <f>ROUNDUP(((24*E37^2)+(2670*E37))*0.0001/B37,-2)</f>
        <v>2200</v>
      </c>
      <c r="G37" s="45" t="s">
        <v>58</v>
      </c>
      <c r="H37" s="171">
        <v>12</v>
      </c>
      <c r="I37" s="69">
        <f>計算基礎!$H$4*(計算基礎!$G$31/H37)*B$37</f>
        <v>19329.666666666668</v>
      </c>
      <c r="J37" s="42">
        <f t="shared" ref="J37:J43" si="6">C$37+D$37+F$37+I37</f>
        <v>50329.666666666672</v>
      </c>
      <c r="K37" s="42">
        <f>ROUNDUP(J37,-2)</f>
        <v>50400</v>
      </c>
    </row>
    <row r="38" spans="1:11" ht="15" customHeight="1">
      <c r="A38" s="330"/>
      <c r="B38" s="333"/>
      <c r="C38" s="333"/>
      <c r="D38" s="333"/>
      <c r="E38" s="333"/>
      <c r="F38" s="333"/>
      <c r="G38" s="47" t="s">
        <v>19</v>
      </c>
      <c r="H38" s="172">
        <v>9</v>
      </c>
      <c r="I38" s="111">
        <f>計算基礎!$H$4*(計算基礎!$G$31/H38)*B$37</f>
        <v>25772.888888888891</v>
      </c>
      <c r="J38" s="40">
        <f t="shared" si="6"/>
        <v>56772.888888888891</v>
      </c>
      <c r="K38" s="42">
        <f t="shared" si="1"/>
        <v>56800</v>
      </c>
    </row>
    <row r="39" spans="1:11" ht="15" customHeight="1">
      <c r="A39" s="330"/>
      <c r="B39" s="333"/>
      <c r="C39" s="333"/>
      <c r="D39" s="333"/>
      <c r="E39" s="333"/>
      <c r="F39" s="333"/>
      <c r="G39" s="47" t="s">
        <v>20</v>
      </c>
      <c r="H39" s="172">
        <v>8</v>
      </c>
      <c r="I39" s="111">
        <f>計算基礎!$H$4*(計算基礎!$G$31/H39)*B$37</f>
        <v>28994.5</v>
      </c>
      <c r="J39" s="40">
        <f t="shared" si="6"/>
        <v>59994.5</v>
      </c>
      <c r="K39" s="42">
        <f t="shared" si="1"/>
        <v>60000</v>
      </c>
    </row>
    <row r="40" spans="1:11" ht="15" customHeight="1">
      <c r="A40" s="330"/>
      <c r="B40" s="333"/>
      <c r="C40" s="333"/>
      <c r="D40" s="333"/>
      <c r="E40" s="333"/>
      <c r="F40" s="333"/>
      <c r="G40" s="47" t="s">
        <v>21</v>
      </c>
      <c r="H40" s="172">
        <v>7</v>
      </c>
      <c r="I40" s="111">
        <f>計算基礎!$H$4*(計算基礎!$G$31/H40)*B$37</f>
        <v>33136.571428571428</v>
      </c>
      <c r="J40" s="40">
        <f t="shared" si="6"/>
        <v>64136.571428571428</v>
      </c>
      <c r="K40" s="42">
        <f t="shared" si="1"/>
        <v>64200</v>
      </c>
    </row>
    <row r="41" spans="1:11" ht="15" customHeight="1">
      <c r="A41" s="330"/>
      <c r="B41" s="333"/>
      <c r="C41" s="333"/>
      <c r="D41" s="333"/>
      <c r="E41" s="333"/>
      <c r="F41" s="333"/>
      <c r="G41" s="47" t="s">
        <v>22</v>
      </c>
      <c r="H41" s="172">
        <v>6</v>
      </c>
      <c r="I41" s="111">
        <f>計算基礎!$H$4*(計算基礎!$G$31/H41)*B$37</f>
        <v>38659.333333333336</v>
      </c>
      <c r="J41" s="40">
        <f t="shared" si="6"/>
        <v>69659.333333333343</v>
      </c>
      <c r="K41" s="42">
        <f t="shared" si="1"/>
        <v>69700</v>
      </c>
    </row>
    <row r="42" spans="1:11" ht="15" customHeight="1">
      <c r="A42" s="330"/>
      <c r="B42" s="333"/>
      <c r="C42" s="333"/>
      <c r="D42" s="333"/>
      <c r="E42" s="333"/>
      <c r="F42" s="333"/>
      <c r="G42" s="47" t="s">
        <v>23</v>
      </c>
      <c r="H42" s="172">
        <v>5</v>
      </c>
      <c r="I42" s="111">
        <f>計算基礎!$H$4*(計算基礎!$G$31/H42)*B$37</f>
        <v>46391.200000000004</v>
      </c>
      <c r="J42" s="40">
        <f t="shared" si="6"/>
        <v>77391.200000000012</v>
      </c>
      <c r="K42" s="42">
        <f t="shared" si="1"/>
        <v>77400</v>
      </c>
    </row>
    <row r="43" spans="1:11" ht="15" customHeight="1" thickBot="1">
      <c r="A43" s="331"/>
      <c r="B43" s="337"/>
      <c r="C43" s="337"/>
      <c r="D43" s="337"/>
      <c r="E43" s="337"/>
      <c r="F43" s="337"/>
      <c r="G43" s="52" t="s">
        <v>24</v>
      </c>
      <c r="H43" s="174">
        <v>5</v>
      </c>
      <c r="I43" s="159">
        <f>計算基礎!$H$4*(計算基礎!$G$31/H43)*B$37</f>
        <v>46391.200000000004</v>
      </c>
      <c r="J43" s="41">
        <f t="shared" si="6"/>
        <v>77391.200000000012</v>
      </c>
      <c r="K43" s="41">
        <f t="shared" si="1"/>
        <v>77400</v>
      </c>
    </row>
    <row r="44" spans="1:11" ht="15" customHeight="1" thickTop="1">
      <c r="A44" s="329">
        <v>1850</v>
      </c>
      <c r="B44" s="332">
        <v>4</v>
      </c>
      <c r="C44" s="332">
        <f>計算基礎!$J$2*B44</f>
        <v>25200</v>
      </c>
      <c r="D44" s="332">
        <f>A44*2</f>
        <v>3700</v>
      </c>
      <c r="E44" s="332">
        <f>A44+25</f>
        <v>1875</v>
      </c>
      <c r="F44" s="332">
        <f>ROUNDUP(((24*E44^2)+(2670*E44))*0.0001/B44,-2)</f>
        <v>2300</v>
      </c>
      <c r="G44" s="51" t="s">
        <v>58</v>
      </c>
      <c r="H44" s="175">
        <v>12</v>
      </c>
      <c r="I44" s="160">
        <f>計算基礎!$H$4*(計算基礎!$G$31/H44)*B$44</f>
        <v>19329.666666666668</v>
      </c>
      <c r="J44" s="42">
        <f t="shared" ref="J44:J50" si="7">C$44+D$44+F$44+I44</f>
        <v>50529.666666666672</v>
      </c>
      <c r="K44" s="42">
        <f>ROUNDUP(J44,-2)</f>
        <v>50600</v>
      </c>
    </row>
    <row r="45" spans="1:11" ht="15" customHeight="1">
      <c r="A45" s="330"/>
      <c r="B45" s="333"/>
      <c r="C45" s="333"/>
      <c r="D45" s="333"/>
      <c r="E45" s="333"/>
      <c r="F45" s="333"/>
      <c r="G45" s="47" t="s">
        <v>19</v>
      </c>
      <c r="H45" s="172">
        <v>9</v>
      </c>
      <c r="I45" s="111">
        <f>計算基礎!$H$4*(計算基礎!$G$31/H45)*B$44</f>
        <v>25772.888888888891</v>
      </c>
      <c r="J45" s="40">
        <f t="shared" si="7"/>
        <v>56972.888888888891</v>
      </c>
      <c r="K45" s="42">
        <f t="shared" si="1"/>
        <v>57000</v>
      </c>
    </row>
    <row r="46" spans="1:11" ht="15" customHeight="1">
      <c r="A46" s="330"/>
      <c r="B46" s="333"/>
      <c r="C46" s="333"/>
      <c r="D46" s="333"/>
      <c r="E46" s="333"/>
      <c r="F46" s="333"/>
      <c r="G46" s="47" t="s">
        <v>20</v>
      </c>
      <c r="H46" s="172">
        <v>8</v>
      </c>
      <c r="I46" s="111">
        <f>計算基礎!$H$4*(計算基礎!$G$31/H46)*B$44</f>
        <v>28994.5</v>
      </c>
      <c r="J46" s="40">
        <f t="shared" si="7"/>
        <v>60194.5</v>
      </c>
      <c r="K46" s="42">
        <f t="shared" si="1"/>
        <v>60200</v>
      </c>
    </row>
    <row r="47" spans="1:11" ht="15" customHeight="1">
      <c r="A47" s="330"/>
      <c r="B47" s="333"/>
      <c r="C47" s="333"/>
      <c r="D47" s="333"/>
      <c r="E47" s="333"/>
      <c r="F47" s="333"/>
      <c r="G47" s="47" t="s">
        <v>21</v>
      </c>
      <c r="H47" s="172">
        <v>7</v>
      </c>
      <c r="I47" s="111">
        <f>計算基礎!$H$4*(計算基礎!$G$31/H47)*B$44</f>
        <v>33136.571428571428</v>
      </c>
      <c r="J47" s="40">
        <f t="shared" si="7"/>
        <v>64336.571428571428</v>
      </c>
      <c r="K47" s="42">
        <f t="shared" si="1"/>
        <v>64400</v>
      </c>
    </row>
    <row r="48" spans="1:11" ht="15" customHeight="1">
      <c r="A48" s="330"/>
      <c r="B48" s="333"/>
      <c r="C48" s="333"/>
      <c r="D48" s="333"/>
      <c r="E48" s="333"/>
      <c r="F48" s="333"/>
      <c r="G48" s="47" t="s">
        <v>22</v>
      </c>
      <c r="H48" s="172">
        <v>6</v>
      </c>
      <c r="I48" s="111">
        <f>計算基礎!$H$4*(計算基礎!$G$31/H48)*B$44</f>
        <v>38659.333333333336</v>
      </c>
      <c r="J48" s="40">
        <f t="shared" si="7"/>
        <v>69859.333333333343</v>
      </c>
      <c r="K48" s="42">
        <f t="shared" si="1"/>
        <v>69900</v>
      </c>
    </row>
    <row r="49" spans="1:11" ht="15" customHeight="1">
      <c r="A49" s="330"/>
      <c r="B49" s="333"/>
      <c r="C49" s="333"/>
      <c r="D49" s="333"/>
      <c r="E49" s="333"/>
      <c r="F49" s="333"/>
      <c r="G49" s="47" t="s">
        <v>23</v>
      </c>
      <c r="H49" s="172">
        <v>5</v>
      </c>
      <c r="I49" s="111">
        <f>計算基礎!$H$4*(計算基礎!$G$31/H49)*B$44</f>
        <v>46391.200000000004</v>
      </c>
      <c r="J49" s="40">
        <f t="shared" si="7"/>
        <v>77591.200000000012</v>
      </c>
      <c r="K49" s="42">
        <f t="shared" si="1"/>
        <v>77600</v>
      </c>
    </row>
    <row r="50" spans="1:11" ht="15" customHeight="1" thickBot="1">
      <c r="A50" s="330"/>
      <c r="B50" s="346"/>
      <c r="C50" s="346"/>
      <c r="D50" s="346"/>
      <c r="E50" s="346"/>
      <c r="F50" s="346"/>
      <c r="G50" s="47" t="s">
        <v>24</v>
      </c>
      <c r="H50" s="172">
        <v>5</v>
      </c>
      <c r="I50" s="111">
        <f>計算基礎!$H$4*(計算基礎!$G$31/H50)*B$44</f>
        <v>46391.200000000004</v>
      </c>
      <c r="J50" s="43">
        <f t="shared" si="7"/>
        <v>77591.200000000012</v>
      </c>
      <c r="K50" s="43">
        <f t="shared" si="1"/>
        <v>77600</v>
      </c>
    </row>
    <row r="51" spans="1:11" ht="15" customHeight="1" thickBot="1">
      <c r="A51" s="142"/>
      <c r="B51" s="142"/>
      <c r="C51" s="142"/>
      <c r="D51" s="142"/>
      <c r="E51" s="142"/>
      <c r="F51" s="142"/>
    </row>
    <row r="52" spans="1:11" ht="15" customHeight="1" thickBot="1">
      <c r="A52" s="145" t="s">
        <v>1</v>
      </c>
      <c r="B52" s="148" t="s">
        <v>61</v>
      </c>
      <c r="C52" s="147" t="str">
        <f>"融着費(@" &amp; 計算基礎!$J$2&amp;")"</f>
        <v>融着費(@6300)</v>
      </c>
      <c r="D52" s="148" t="s">
        <v>60</v>
      </c>
      <c r="E52" s="148"/>
      <c r="F52" s="148" t="s">
        <v>59</v>
      </c>
      <c r="G52" s="145" t="s">
        <v>0</v>
      </c>
      <c r="H52" s="146" t="s">
        <v>3</v>
      </c>
      <c r="I52" s="147" t="s">
        <v>2</v>
      </c>
      <c r="J52" s="150"/>
      <c r="K52" s="150" t="s">
        <v>49</v>
      </c>
    </row>
    <row r="53" spans="1:11" ht="15" customHeight="1" thickTop="1">
      <c r="A53" s="341">
        <v>1900</v>
      </c>
      <c r="B53" s="333">
        <v>4</v>
      </c>
      <c r="C53" s="333">
        <f>計算基礎!$J$2*B53</f>
        <v>25200</v>
      </c>
      <c r="D53" s="333">
        <f>A53*2</f>
        <v>3800</v>
      </c>
      <c r="E53" s="342">
        <f>A53+25</f>
        <v>1925</v>
      </c>
      <c r="F53" s="347">
        <f>ROUNDUP(((24*E53^2)+(2670*E53))*0.0001/B53,-2)</f>
        <v>2400</v>
      </c>
      <c r="G53" s="58" t="s">
        <v>58</v>
      </c>
      <c r="H53" s="175">
        <v>11</v>
      </c>
      <c r="I53" s="81">
        <f>計算基礎!$H$4*(計算基礎!$G$31/H53)*B$53</f>
        <v>21086.909090909092</v>
      </c>
      <c r="J53" s="42">
        <f t="shared" ref="J53:J59" si="8">C$53+D$53+F$53+I53</f>
        <v>52486.909090909088</v>
      </c>
      <c r="K53" s="42">
        <f>ROUNDUP(J53,-2)</f>
        <v>52500</v>
      </c>
    </row>
    <row r="54" spans="1:11" ht="15" customHeight="1">
      <c r="A54" s="330"/>
      <c r="B54" s="333"/>
      <c r="C54" s="333"/>
      <c r="D54" s="333"/>
      <c r="E54" s="333"/>
      <c r="F54" s="348"/>
      <c r="G54" s="55" t="s">
        <v>19</v>
      </c>
      <c r="H54" s="172">
        <v>9</v>
      </c>
      <c r="I54" s="82">
        <f>計算基礎!$H$4*(計算基礎!$G$31/H54)*B$53</f>
        <v>25772.888888888891</v>
      </c>
      <c r="J54" s="42">
        <f t="shared" si="8"/>
        <v>57172.888888888891</v>
      </c>
      <c r="K54" s="42">
        <f t="shared" ref="K54:K101" si="9">ROUNDUP(J54,-2)</f>
        <v>57200</v>
      </c>
    </row>
    <row r="55" spans="1:11" ht="15" customHeight="1">
      <c r="A55" s="330"/>
      <c r="B55" s="333"/>
      <c r="C55" s="333"/>
      <c r="D55" s="333"/>
      <c r="E55" s="333"/>
      <c r="F55" s="348"/>
      <c r="G55" s="55" t="s">
        <v>20</v>
      </c>
      <c r="H55" s="172">
        <v>8</v>
      </c>
      <c r="I55" s="82">
        <f>計算基礎!$H$4*(計算基礎!$G$31/H55)*B$53</f>
        <v>28994.5</v>
      </c>
      <c r="J55" s="42">
        <f t="shared" si="8"/>
        <v>60394.5</v>
      </c>
      <c r="K55" s="42">
        <f t="shared" si="9"/>
        <v>60400</v>
      </c>
    </row>
    <row r="56" spans="1:11" ht="15" customHeight="1">
      <c r="A56" s="330"/>
      <c r="B56" s="333"/>
      <c r="C56" s="333"/>
      <c r="D56" s="333"/>
      <c r="E56" s="333"/>
      <c r="F56" s="348"/>
      <c r="G56" s="55" t="s">
        <v>21</v>
      </c>
      <c r="H56" s="172">
        <v>7</v>
      </c>
      <c r="I56" s="82">
        <f>計算基礎!$H$4*(計算基礎!$G$31/H56)*B$53</f>
        <v>33136.571428571428</v>
      </c>
      <c r="J56" s="42">
        <f t="shared" si="8"/>
        <v>64536.571428571428</v>
      </c>
      <c r="K56" s="42">
        <f t="shared" si="9"/>
        <v>64600</v>
      </c>
    </row>
    <row r="57" spans="1:11" ht="15" customHeight="1">
      <c r="A57" s="330"/>
      <c r="B57" s="333"/>
      <c r="C57" s="333"/>
      <c r="D57" s="333"/>
      <c r="E57" s="333"/>
      <c r="F57" s="348"/>
      <c r="G57" s="55" t="s">
        <v>22</v>
      </c>
      <c r="H57" s="172">
        <v>6</v>
      </c>
      <c r="I57" s="82">
        <f>計算基礎!$H$4*(計算基礎!$G$31/H57)*B$53</f>
        <v>38659.333333333336</v>
      </c>
      <c r="J57" s="42">
        <f t="shared" si="8"/>
        <v>70059.333333333343</v>
      </c>
      <c r="K57" s="42">
        <f t="shared" si="9"/>
        <v>70100</v>
      </c>
    </row>
    <row r="58" spans="1:11" ht="15" customHeight="1">
      <c r="A58" s="330"/>
      <c r="B58" s="333"/>
      <c r="C58" s="333"/>
      <c r="D58" s="333"/>
      <c r="E58" s="333"/>
      <c r="F58" s="348"/>
      <c r="G58" s="55" t="s">
        <v>23</v>
      </c>
      <c r="H58" s="172">
        <v>5</v>
      </c>
      <c r="I58" s="82">
        <f>計算基礎!$H$4*(計算基礎!$G$31/H58)*B$53</f>
        <v>46391.200000000004</v>
      </c>
      <c r="J58" s="42">
        <f t="shared" si="8"/>
        <v>77791.200000000012</v>
      </c>
      <c r="K58" s="42">
        <f t="shared" si="9"/>
        <v>77800</v>
      </c>
    </row>
    <row r="59" spans="1:11" ht="15" customHeight="1" thickBot="1">
      <c r="A59" s="335"/>
      <c r="B59" s="337"/>
      <c r="C59" s="337"/>
      <c r="D59" s="337"/>
      <c r="E59" s="337"/>
      <c r="F59" s="349"/>
      <c r="G59" s="56" t="s">
        <v>24</v>
      </c>
      <c r="H59" s="173">
        <v>5</v>
      </c>
      <c r="I59" s="87">
        <f>計算基礎!$H$4*(計算基礎!$G$31/H59)*B$53</f>
        <v>46391.200000000004</v>
      </c>
      <c r="J59" s="41">
        <f t="shared" si="8"/>
        <v>77791.200000000012</v>
      </c>
      <c r="K59" s="41">
        <f t="shared" si="9"/>
        <v>77800</v>
      </c>
    </row>
    <row r="60" spans="1:11" ht="15" customHeight="1" thickTop="1">
      <c r="A60" s="341">
        <v>1950</v>
      </c>
      <c r="B60" s="332">
        <v>4</v>
      </c>
      <c r="C60" s="332">
        <f>計算基礎!$J$2*B60</f>
        <v>25200</v>
      </c>
      <c r="D60" s="332">
        <f>A60*2</f>
        <v>3900</v>
      </c>
      <c r="E60" s="342">
        <f>A60+25</f>
        <v>1975</v>
      </c>
      <c r="F60" s="350">
        <f>ROUNDUP(((24*E60^2)+(2670*E60))*0.0001/B60,-2)</f>
        <v>2500</v>
      </c>
      <c r="G60" s="53" t="s">
        <v>58</v>
      </c>
      <c r="H60" s="171">
        <v>11</v>
      </c>
      <c r="I60" s="81">
        <f>計算基礎!$H$4*(計算基礎!$G$31/H60)*B$60</f>
        <v>21086.909090909092</v>
      </c>
      <c r="J60" s="42">
        <f t="shared" ref="J60:J66" si="10">C$60+D$60+F$60+I60</f>
        <v>52686.909090909088</v>
      </c>
      <c r="K60" s="42">
        <f>ROUNDUP(J60,-2)</f>
        <v>52700</v>
      </c>
    </row>
    <row r="61" spans="1:11" ht="15" customHeight="1">
      <c r="A61" s="330"/>
      <c r="B61" s="333"/>
      <c r="C61" s="333"/>
      <c r="D61" s="333"/>
      <c r="E61" s="333"/>
      <c r="F61" s="348"/>
      <c r="G61" s="55" t="s">
        <v>19</v>
      </c>
      <c r="H61" s="172">
        <v>9</v>
      </c>
      <c r="I61" s="82">
        <f>計算基礎!$H$4*(計算基礎!$G$31/H61)*B$60</f>
        <v>25772.888888888891</v>
      </c>
      <c r="J61" s="42">
        <f t="shared" si="10"/>
        <v>57372.888888888891</v>
      </c>
      <c r="K61" s="42">
        <f t="shared" si="9"/>
        <v>57400</v>
      </c>
    </row>
    <row r="62" spans="1:11" ht="15" customHeight="1">
      <c r="A62" s="330"/>
      <c r="B62" s="333"/>
      <c r="C62" s="333"/>
      <c r="D62" s="333"/>
      <c r="E62" s="333"/>
      <c r="F62" s="348"/>
      <c r="G62" s="55" t="s">
        <v>20</v>
      </c>
      <c r="H62" s="172">
        <v>8</v>
      </c>
      <c r="I62" s="82">
        <f>計算基礎!$H$4*(計算基礎!$G$31/H62)*B$60</f>
        <v>28994.5</v>
      </c>
      <c r="J62" s="42">
        <f t="shared" si="10"/>
        <v>60594.5</v>
      </c>
      <c r="K62" s="42">
        <f t="shared" si="9"/>
        <v>60600</v>
      </c>
    </row>
    <row r="63" spans="1:11" ht="15" customHeight="1">
      <c r="A63" s="330"/>
      <c r="B63" s="333"/>
      <c r="C63" s="333"/>
      <c r="D63" s="333"/>
      <c r="E63" s="333"/>
      <c r="F63" s="348"/>
      <c r="G63" s="55" t="s">
        <v>21</v>
      </c>
      <c r="H63" s="172">
        <v>7</v>
      </c>
      <c r="I63" s="82">
        <f>計算基礎!$H$4*(計算基礎!$G$31/H63)*B$60</f>
        <v>33136.571428571428</v>
      </c>
      <c r="J63" s="42">
        <f t="shared" si="10"/>
        <v>64736.571428571428</v>
      </c>
      <c r="K63" s="42">
        <f t="shared" si="9"/>
        <v>64800</v>
      </c>
    </row>
    <row r="64" spans="1:11" ht="15" customHeight="1">
      <c r="A64" s="330"/>
      <c r="B64" s="333"/>
      <c r="C64" s="333"/>
      <c r="D64" s="333"/>
      <c r="E64" s="333"/>
      <c r="F64" s="348"/>
      <c r="G64" s="55" t="s">
        <v>22</v>
      </c>
      <c r="H64" s="172">
        <v>6</v>
      </c>
      <c r="I64" s="82">
        <f>計算基礎!$H$4*(計算基礎!$G$31/H64)*B$60</f>
        <v>38659.333333333336</v>
      </c>
      <c r="J64" s="42">
        <f t="shared" si="10"/>
        <v>70259.333333333343</v>
      </c>
      <c r="K64" s="42">
        <f t="shared" si="9"/>
        <v>70300</v>
      </c>
    </row>
    <row r="65" spans="1:11" ht="15" customHeight="1">
      <c r="A65" s="330"/>
      <c r="B65" s="333"/>
      <c r="C65" s="333"/>
      <c r="D65" s="333"/>
      <c r="E65" s="333"/>
      <c r="F65" s="348"/>
      <c r="G65" s="55" t="s">
        <v>23</v>
      </c>
      <c r="H65" s="172">
        <v>5</v>
      </c>
      <c r="I65" s="82">
        <f>計算基礎!$H$4*(計算基礎!$G$31/H65)*B$60</f>
        <v>46391.200000000004</v>
      </c>
      <c r="J65" s="42">
        <f t="shared" si="10"/>
        <v>77991.200000000012</v>
      </c>
      <c r="K65" s="42">
        <f t="shared" si="9"/>
        <v>78000</v>
      </c>
    </row>
    <row r="66" spans="1:11" ht="15" customHeight="1" thickBot="1">
      <c r="A66" s="335"/>
      <c r="B66" s="337"/>
      <c r="C66" s="337"/>
      <c r="D66" s="337"/>
      <c r="E66" s="337"/>
      <c r="F66" s="349"/>
      <c r="G66" s="56" t="s">
        <v>24</v>
      </c>
      <c r="H66" s="174">
        <v>5</v>
      </c>
      <c r="I66" s="87">
        <f>計算基礎!$H$4*(計算基礎!$G$31/H66)*B$60</f>
        <v>46391.200000000004</v>
      </c>
      <c r="J66" s="165">
        <f t="shared" si="10"/>
        <v>77991.200000000012</v>
      </c>
      <c r="K66" s="41">
        <f t="shared" si="9"/>
        <v>78000</v>
      </c>
    </row>
    <row r="67" spans="1:11" ht="15" customHeight="1" thickTop="1">
      <c r="A67" s="329">
        <v>2000</v>
      </c>
      <c r="B67" s="332">
        <v>4</v>
      </c>
      <c r="C67" s="332">
        <f>計算基礎!$J$2*B67</f>
        <v>25200</v>
      </c>
      <c r="D67" s="332">
        <f>A67*2</f>
        <v>4000</v>
      </c>
      <c r="E67" s="332">
        <f>A67+25</f>
        <v>2025</v>
      </c>
      <c r="F67" s="350">
        <f>ROUNDUP(((24*E67^2)+(2670*E67))*0.0001/B67,-2)</f>
        <v>2600</v>
      </c>
      <c r="G67" s="58" t="s">
        <v>58</v>
      </c>
      <c r="H67" s="175">
        <v>11</v>
      </c>
      <c r="I67" s="86">
        <f>計算基礎!$H$4*(計算基礎!$G$31/H67)*B$67</f>
        <v>21086.909090909092</v>
      </c>
      <c r="J67" s="60">
        <f t="shared" ref="J67:J73" si="11">C$67+D$67+F$67+I67</f>
        <v>52886.909090909088</v>
      </c>
      <c r="K67" s="42">
        <f>ROUNDUP(J67,-2)</f>
        <v>52900</v>
      </c>
    </row>
    <row r="68" spans="1:11" ht="15" customHeight="1">
      <c r="A68" s="330"/>
      <c r="B68" s="333"/>
      <c r="C68" s="333"/>
      <c r="D68" s="333"/>
      <c r="E68" s="333"/>
      <c r="F68" s="348"/>
      <c r="G68" s="55" t="s">
        <v>19</v>
      </c>
      <c r="H68" s="172">
        <v>9</v>
      </c>
      <c r="I68" s="82">
        <f>計算基礎!$H$4*(計算基礎!$G$31/H68)*B$67</f>
        <v>25772.888888888891</v>
      </c>
      <c r="J68" s="42">
        <f t="shared" si="11"/>
        <v>57572.888888888891</v>
      </c>
      <c r="K68" s="42">
        <f t="shared" si="9"/>
        <v>57600</v>
      </c>
    </row>
    <row r="69" spans="1:11" ht="15" customHeight="1">
      <c r="A69" s="330"/>
      <c r="B69" s="333"/>
      <c r="C69" s="333"/>
      <c r="D69" s="333"/>
      <c r="E69" s="333"/>
      <c r="F69" s="348"/>
      <c r="G69" s="55" t="s">
        <v>20</v>
      </c>
      <c r="H69" s="172">
        <v>8</v>
      </c>
      <c r="I69" s="82">
        <f>計算基礎!$H$4*(計算基礎!$G$31/H69)*B$67</f>
        <v>28994.5</v>
      </c>
      <c r="J69" s="42">
        <f t="shared" si="11"/>
        <v>60794.5</v>
      </c>
      <c r="K69" s="42">
        <f t="shared" si="9"/>
        <v>60800</v>
      </c>
    </row>
    <row r="70" spans="1:11" ht="15" customHeight="1">
      <c r="A70" s="330"/>
      <c r="B70" s="333"/>
      <c r="C70" s="333"/>
      <c r="D70" s="333"/>
      <c r="E70" s="333"/>
      <c r="F70" s="348"/>
      <c r="G70" s="55" t="s">
        <v>21</v>
      </c>
      <c r="H70" s="172">
        <v>7</v>
      </c>
      <c r="I70" s="82">
        <f>計算基礎!$H$4*(計算基礎!$G$31/H70)*B$67</f>
        <v>33136.571428571428</v>
      </c>
      <c r="J70" s="42">
        <f t="shared" si="11"/>
        <v>64936.571428571428</v>
      </c>
      <c r="K70" s="42">
        <f t="shared" si="9"/>
        <v>65000</v>
      </c>
    </row>
    <row r="71" spans="1:11" ht="15" customHeight="1">
      <c r="A71" s="330"/>
      <c r="B71" s="333"/>
      <c r="C71" s="333"/>
      <c r="D71" s="333"/>
      <c r="E71" s="333"/>
      <c r="F71" s="348"/>
      <c r="G71" s="55" t="s">
        <v>22</v>
      </c>
      <c r="H71" s="172">
        <v>6</v>
      </c>
      <c r="I71" s="82">
        <f>計算基礎!$H$4*(計算基礎!$G$31/H71)*B$67</f>
        <v>38659.333333333336</v>
      </c>
      <c r="J71" s="42">
        <f t="shared" si="11"/>
        <v>70459.333333333343</v>
      </c>
      <c r="K71" s="42">
        <f t="shared" si="9"/>
        <v>70500</v>
      </c>
    </row>
    <row r="72" spans="1:11" ht="15" customHeight="1">
      <c r="A72" s="330"/>
      <c r="B72" s="333"/>
      <c r="C72" s="333"/>
      <c r="D72" s="333"/>
      <c r="E72" s="333"/>
      <c r="F72" s="348"/>
      <c r="G72" s="55" t="s">
        <v>23</v>
      </c>
      <c r="H72" s="172">
        <v>5</v>
      </c>
      <c r="I72" s="82">
        <f>計算基礎!$H$4*(計算基礎!$G$31/H72)*B$67</f>
        <v>46391.200000000004</v>
      </c>
      <c r="J72" s="42">
        <f t="shared" si="11"/>
        <v>78191.200000000012</v>
      </c>
      <c r="K72" s="42">
        <f t="shared" si="9"/>
        <v>78200</v>
      </c>
    </row>
    <row r="73" spans="1:11" ht="15" customHeight="1" thickBot="1">
      <c r="A73" s="331"/>
      <c r="B73" s="333"/>
      <c r="C73" s="333"/>
      <c r="D73" s="333"/>
      <c r="E73" s="333"/>
      <c r="F73" s="348"/>
      <c r="G73" s="57" t="s">
        <v>24</v>
      </c>
      <c r="H73" s="174">
        <v>5</v>
      </c>
      <c r="I73" s="151">
        <f>計算基礎!$H$4*(計算基礎!$G$31/H73)*B$67</f>
        <v>46391.200000000004</v>
      </c>
      <c r="J73" s="164">
        <f t="shared" si="11"/>
        <v>78191.200000000012</v>
      </c>
      <c r="K73" s="176">
        <f t="shared" si="9"/>
        <v>78200</v>
      </c>
    </row>
    <row r="74" spans="1:11" ht="15" customHeight="1" thickTop="1">
      <c r="A74" s="334">
        <v>2050</v>
      </c>
      <c r="B74" s="336">
        <v>5</v>
      </c>
      <c r="C74" s="336">
        <f>計算基礎!$J$2*B74</f>
        <v>31500</v>
      </c>
      <c r="D74" s="336">
        <f>A74*2</f>
        <v>4100</v>
      </c>
      <c r="E74" s="336">
        <f>A74+25</f>
        <v>2075</v>
      </c>
      <c r="F74" s="351">
        <f>ROUNDUP(((24*E74^2)+(2670*E74))*0.0001/B74,-2)</f>
        <v>2200</v>
      </c>
      <c r="G74" s="177" t="s">
        <v>58</v>
      </c>
      <c r="H74" s="178">
        <v>14</v>
      </c>
      <c r="I74" s="179">
        <f>計算基礎!$H$4*(計算基礎!$G$31/H74)*B$74</f>
        <v>20710.357142857141</v>
      </c>
      <c r="J74" s="180">
        <f t="shared" ref="J74:J80" si="12">C$74+D$74+F$74+I74</f>
        <v>58510.357142857145</v>
      </c>
      <c r="K74" s="180">
        <f>ROUNDUP(J74,-2)</f>
        <v>58600</v>
      </c>
    </row>
    <row r="75" spans="1:11" ht="15" customHeight="1">
      <c r="A75" s="330"/>
      <c r="B75" s="333"/>
      <c r="C75" s="333"/>
      <c r="D75" s="333"/>
      <c r="E75" s="333"/>
      <c r="F75" s="348"/>
      <c r="G75" s="55" t="s">
        <v>19</v>
      </c>
      <c r="H75" s="172">
        <v>11</v>
      </c>
      <c r="I75" s="82">
        <f>計算基礎!$H$4*(計算基礎!$G$31/H75)*B$74</f>
        <v>26358.636363636364</v>
      </c>
      <c r="J75" s="42">
        <f t="shared" si="12"/>
        <v>64158.636363636368</v>
      </c>
      <c r="K75" s="42">
        <f t="shared" si="9"/>
        <v>64200</v>
      </c>
    </row>
    <row r="76" spans="1:11" ht="15" customHeight="1">
      <c r="A76" s="330"/>
      <c r="B76" s="333"/>
      <c r="C76" s="333"/>
      <c r="D76" s="333"/>
      <c r="E76" s="333"/>
      <c r="F76" s="348"/>
      <c r="G76" s="55" t="s">
        <v>20</v>
      </c>
      <c r="H76" s="172">
        <v>9</v>
      </c>
      <c r="I76" s="82">
        <f>計算基礎!$H$4*(計算基礎!$G$31/H76)*B$74</f>
        <v>32216.111111111113</v>
      </c>
      <c r="J76" s="42">
        <f t="shared" si="12"/>
        <v>70016.111111111109</v>
      </c>
      <c r="K76" s="42">
        <f t="shared" si="9"/>
        <v>70100</v>
      </c>
    </row>
    <row r="77" spans="1:11" ht="15" customHeight="1">
      <c r="A77" s="330"/>
      <c r="B77" s="333"/>
      <c r="C77" s="333"/>
      <c r="D77" s="333"/>
      <c r="E77" s="333"/>
      <c r="F77" s="348"/>
      <c r="G77" s="55" t="s">
        <v>21</v>
      </c>
      <c r="H77" s="172">
        <v>8</v>
      </c>
      <c r="I77" s="82">
        <f>計算基礎!$H$4*(計算基礎!$G$31/H77)*B$74</f>
        <v>36243.125</v>
      </c>
      <c r="J77" s="42">
        <f t="shared" si="12"/>
        <v>74043.125</v>
      </c>
      <c r="K77" s="42">
        <f t="shared" si="9"/>
        <v>74100</v>
      </c>
    </row>
    <row r="78" spans="1:11" ht="15" customHeight="1">
      <c r="A78" s="330"/>
      <c r="B78" s="333"/>
      <c r="C78" s="333"/>
      <c r="D78" s="333"/>
      <c r="E78" s="333"/>
      <c r="F78" s="348"/>
      <c r="G78" s="55" t="s">
        <v>22</v>
      </c>
      <c r="H78" s="172">
        <v>7</v>
      </c>
      <c r="I78" s="82">
        <f>計算基礎!$H$4*(計算基礎!$G$31/H78)*B$74</f>
        <v>41420.714285714283</v>
      </c>
      <c r="J78" s="42">
        <f t="shared" si="12"/>
        <v>79220.71428571429</v>
      </c>
      <c r="K78" s="42">
        <f t="shared" si="9"/>
        <v>79300</v>
      </c>
    </row>
    <row r="79" spans="1:11" ht="15" customHeight="1">
      <c r="A79" s="330"/>
      <c r="B79" s="333"/>
      <c r="C79" s="333"/>
      <c r="D79" s="333"/>
      <c r="E79" s="333"/>
      <c r="F79" s="348"/>
      <c r="G79" s="55" t="s">
        <v>23</v>
      </c>
      <c r="H79" s="172">
        <v>6</v>
      </c>
      <c r="I79" s="82">
        <f>計算基礎!$H$4*(計算基礎!$G$31/H79)*B$74</f>
        <v>48324.166666666672</v>
      </c>
      <c r="J79" s="42">
        <f t="shared" si="12"/>
        <v>86124.166666666672</v>
      </c>
      <c r="K79" s="42">
        <f t="shared" si="9"/>
        <v>86200</v>
      </c>
    </row>
    <row r="80" spans="1:11" ht="15" customHeight="1" thickBot="1">
      <c r="A80" s="335"/>
      <c r="B80" s="337"/>
      <c r="C80" s="337"/>
      <c r="D80" s="337"/>
      <c r="E80" s="337"/>
      <c r="F80" s="349"/>
      <c r="G80" s="56" t="s">
        <v>24</v>
      </c>
      <c r="H80" s="173">
        <v>5</v>
      </c>
      <c r="I80" s="87">
        <f>計算基礎!$H$4*(計算基礎!$G$31/H80)*B$74</f>
        <v>57989.000000000007</v>
      </c>
      <c r="J80" s="165">
        <f t="shared" si="12"/>
        <v>95789</v>
      </c>
      <c r="K80" s="41">
        <f t="shared" si="9"/>
        <v>95800</v>
      </c>
    </row>
    <row r="81" spans="1:11" ht="15" customHeight="1" thickTop="1">
      <c r="A81" s="341">
        <v>2100</v>
      </c>
      <c r="B81" s="333">
        <v>5</v>
      </c>
      <c r="C81" s="333">
        <f>計算基礎!$J$2*B81</f>
        <v>31500</v>
      </c>
      <c r="D81" s="333">
        <f>A81*2</f>
        <v>4200</v>
      </c>
      <c r="E81" s="333">
        <f>A81+25</f>
        <v>2125</v>
      </c>
      <c r="F81" s="348">
        <f>ROUNDUP(((24*E81^2)+(2670*E81))*0.0001/B81,-2)</f>
        <v>2300</v>
      </c>
      <c r="G81" s="53" t="s">
        <v>58</v>
      </c>
      <c r="H81" s="171">
        <v>13</v>
      </c>
      <c r="I81" s="81">
        <f>計算基礎!$H$4*(計算基礎!$G$31/H81)*B$81</f>
        <v>22303.461538461539</v>
      </c>
      <c r="J81" s="42">
        <f t="shared" ref="J81:J87" si="13">C$81+D$81+F$81+I81</f>
        <v>60303.461538461539</v>
      </c>
      <c r="K81" s="42">
        <f>ROUNDUP(J81,-2)</f>
        <v>60400</v>
      </c>
    </row>
    <row r="82" spans="1:11" ht="15" customHeight="1">
      <c r="A82" s="330"/>
      <c r="B82" s="333"/>
      <c r="C82" s="333"/>
      <c r="D82" s="333"/>
      <c r="E82" s="333"/>
      <c r="F82" s="348"/>
      <c r="G82" s="55" t="s">
        <v>19</v>
      </c>
      <c r="H82" s="172">
        <v>11</v>
      </c>
      <c r="I82" s="82">
        <f>計算基礎!$H$4*(計算基礎!$G$31/H82)*B$81</f>
        <v>26358.636363636364</v>
      </c>
      <c r="J82" s="42">
        <f t="shared" si="13"/>
        <v>64358.636363636368</v>
      </c>
      <c r="K82" s="42">
        <f t="shared" si="9"/>
        <v>64400</v>
      </c>
    </row>
    <row r="83" spans="1:11" ht="15" customHeight="1">
      <c r="A83" s="330"/>
      <c r="B83" s="333"/>
      <c r="C83" s="333"/>
      <c r="D83" s="333"/>
      <c r="E83" s="333"/>
      <c r="F83" s="348"/>
      <c r="G83" s="55" t="s">
        <v>20</v>
      </c>
      <c r="H83" s="172">
        <v>9</v>
      </c>
      <c r="I83" s="82">
        <f>計算基礎!$H$4*(計算基礎!$G$31/H83)*B$81</f>
        <v>32216.111111111113</v>
      </c>
      <c r="J83" s="42">
        <f t="shared" si="13"/>
        <v>70216.111111111109</v>
      </c>
      <c r="K83" s="42">
        <f t="shared" si="9"/>
        <v>70300</v>
      </c>
    </row>
    <row r="84" spans="1:11" ht="15" customHeight="1">
      <c r="A84" s="330"/>
      <c r="B84" s="333"/>
      <c r="C84" s="333"/>
      <c r="D84" s="333"/>
      <c r="E84" s="333"/>
      <c r="F84" s="348"/>
      <c r="G84" s="55" t="s">
        <v>21</v>
      </c>
      <c r="H84" s="172">
        <v>8</v>
      </c>
      <c r="I84" s="82">
        <f>計算基礎!$H$4*(計算基礎!$G$31/H84)*B$81</f>
        <v>36243.125</v>
      </c>
      <c r="J84" s="42">
        <f t="shared" si="13"/>
        <v>74243.125</v>
      </c>
      <c r="K84" s="42">
        <f t="shared" si="9"/>
        <v>74300</v>
      </c>
    </row>
    <row r="85" spans="1:11" ht="15" customHeight="1">
      <c r="A85" s="330"/>
      <c r="B85" s="333"/>
      <c r="C85" s="333"/>
      <c r="D85" s="333"/>
      <c r="E85" s="333"/>
      <c r="F85" s="348"/>
      <c r="G85" s="55" t="s">
        <v>22</v>
      </c>
      <c r="H85" s="172">
        <v>7</v>
      </c>
      <c r="I85" s="82">
        <f>計算基礎!$H$4*(計算基礎!$G$31/H85)*B$81</f>
        <v>41420.714285714283</v>
      </c>
      <c r="J85" s="42">
        <f t="shared" si="13"/>
        <v>79420.71428571429</v>
      </c>
      <c r="K85" s="42">
        <f t="shared" si="9"/>
        <v>79500</v>
      </c>
    </row>
    <row r="86" spans="1:11" ht="15" customHeight="1">
      <c r="A86" s="330"/>
      <c r="B86" s="333"/>
      <c r="C86" s="333"/>
      <c r="D86" s="333"/>
      <c r="E86" s="333"/>
      <c r="F86" s="348"/>
      <c r="G86" s="55" t="s">
        <v>23</v>
      </c>
      <c r="H86" s="172">
        <v>6</v>
      </c>
      <c r="I86" s="82">
        <f>計算基礎!$H$4*(計算基礎!$G$31/H86)*B$81</f>
        <v>48324.166666666672</v>
      </c>
      <c r="J86" s="42">
        <f t="shared" si="13"/>
        <v>86324.166666666672</v>
      </c>
      <c r="K86" s="42">
        <f t="shared" si="9"/>
        <v>86400</v>
      </c>
    </row>
    <row r="87" spans="1:11" ht="15" customHeight="1" thickBot="1">
      <c r="A87" s="335"/>
      <c r="B87" s="337"/>
      <c r="C87" s="337"/>
      <c r="D87" s="337"/>
      <c r="E87" s="337"/>
      <c r="F87" s="349"/>
      <c r="G87" s="56" t="s">
        <v>24</v>
      </c>
      <c r="H87" s="173">
        <v>5</v>
      </c>
      <c r="I87" s="87">
        <f>計算基礎!$H$4*(計算基礎!$G$31/H87)*B$81</f>
        <v>57989.000000000007</v>
      </c>
      <c r="J87" s="41">
        <f t="shared" si="13"/>
        <v>95989</v>
      </c>
      <c r="K87" s="41">
        <f t="shared" si="9"/>
        <v>96000</v>
      </c>
    </row>
    <row r="88" spans="1:11" ht="15" customHeight="1" thickTop="1">
      <c r="A88" s="341">
        <v>2150</v>
      </c>
      <c r="B88" s="332">
        <v>5</v>
      </c>
      <c r="C88" s="332">
        <f>計算基礎!$J$2*B88</f>
        <v>31500</v>
      </c>
      <c r="D88" s="332">
        <f>A88*2</f>
        <v>4300</v>
      </c>
      <c r="E88" s="342">
        <f>A88+25</f>
        <v>2175</v>
      </c>
      <c r="F88" s="350">
        <f>ROUNDUP(((24*E88^2)+(2670*E88))*0.0001/B88,-2)</f>
        <v>2400</v>
      </c>
      <c r="G88" s="53" t="s">
        <v>58</v>
      </c>
      <c r="H88" s="171">
        <v>13</v>
      </c>
      <c r="I88" s="81">
        <f>計算基礎!$H$4*(計算基礎!$G$31/H88)*B$88</f>
        <v>22303.461538461539</v>
      </c>
      <c r="J88" s="42">
        <f t="shared" ref="J88:J94" si="14">C$88+D$88+F$88+I88</f>
        <v>60503.461538461539</v>
      </c>
      <c r="K88" s="42">
        <f>ROUNDUP(J88,-2)</f>
        <v>60600</v>
      </c>
    </row>
    <row r="89" spans="1:11" ht="15" customHeight="1">
      <c r="A89" s="330"/>
      <c r="B89" s="333"/>
      <c r="C89" s="333"/>
      <c r="D89" s="333"/>
      <c r="E89" s="333"/>
      <c r="F89" s="348"/>
      <c r="G89" s="55" t="s">
        <v>19</v>
      </c>
      <c r="H89" s="172">
        <v>11</v>
      </c>
      <c r="I89" s="82">
        <f>計算基礎!$H$4*(計算基礎!$G$31/H89)*B$88</f>
        <v>26358.636363636364</v>
      </c>
      <c r="J89" s="42">
        <f t="shared" si="14"/>
        <v>64558.636363636368</v>
      </c>
      <c r="K89" s="42">
        <f t="shared" si="9"/>
        <v>64600</v>
      </c>
    </row>
    <row r="90" spans="1:11" ht="15" customHeight="1">
      <c r="A90" s="330"/>
      <c r="B90" s="333"/>
      <c r="C90" s="333"/>
      <c r="D90" s="333"/>
      <c r="E90" s="333"/>
      <c r="F90" s="348"/>
      <c r="G90" s="55" t="s">
        <v>20</v>
      </c>
      <c r="H90" s="172">
        <v>9</v>
      </c>
      <c r="I90" s="82">
        <f>計算基礎!$H$4*(計算基礎!$G$31/H90)*B$88</f>
        <v>32216.111111111113</v>
      </c>
      <c r="J90" s="42">
        <f t="shared" si="14"/>
        <v>70416.111111111109</v>
      </c>
      <c r="K90" s="42">
        <f t="shared" si="9"/>
        <v>70500</v>
      </c>
    </row>
    <row r="91" spans="1:11" ht="15" customHeight="1">
      <c r="A91" s="330"/>
      <c r="B91" s="333"/>
      <c r="C91" s="333"/>
      <c r="D91" s="333"/>
      <c r="E91" s="333"/>
      <c r="F91" s="348"/>
      <c r="G91" s="55" t="s">
        <v>21</v>
      </c>
      <c r="H91" s="172">
        <v>8</v>
      </c>
      <c r="I91" s="82">
        <f>計算基礎!$H$4*(計算基礎!$G$31/H91)*B$88</f>
        <v>36243.125</v>
      </c>
      <c r="J91" s="42">
        <f t="shared" si="14"/>
        <v>74443.125</v>
      </c>
      <c r="K91" s="42">
        <f t="shared" si="9"/>
        <v>74500</v>
      </c>
    </row>
    <row r="92" spans="1:11" ht="15" customHeight="1">
      <c r="A92" s="330"/>
      <c r="B92" s="333"/>
      <c r="C92" s="333"/>
      <c r="D92" s="333"/>
      <c r="E92" s="333"/>
      <c r="F92" s="348"/>
      <c r="G92" s="55" t="s">
        <v>22</v>
      </c>
      <c r="H92" s="172">
        <v>7</v>
      </c>
      <c r="I92" s="82">
        <f>計算基礎!$H$4*(計算基礎!$G$31/H92)*B$88</f>
        <v>41420.714285714283</v>
      </c>
      <c r="J92" s="42">
        <f t="shared" si="14"/>
        <v>79620.71428571429</v>
      </c>
      <c r="K92" s="42">
        <f t="shared" si="9"/>
        <v>79700</v>
      </c>
    </row>
    <row r="93" spans="1:11" ht="15" customHeight="1">
      <c r="A93" s="330"/>
      <c r="B93" s="333"/>
      <c r="C93" s="333"/>
      <c r="D93" s="333"/>
      <c r="E93" s="333"/>
      <c r="F93" s="348"/>
      <c r="G93" s="55" t="s">
        <v>23</v>
      </c>
      <c r="H93" s="172">
        <v>6</v>
      </c>
      <c r="I93" s="82">
        <f>計算基礎!$H$4*(計算基礎!$G$31/H93)*B$88</f>
        <v>48324.166666666672</v>
      </c>
      <c r="J93" s="42">
        <f t="shared" si="14"/>
        <v>86524.166666666672</v>
      </c>
      <c r="K93" s="42">
        <f t="shared" si="9"/>
        <v>86600</v>
      </c>
    </row>
    <row r="94" spans="1:11" ht="15" customHeight="1" thickBot="1">
      <c r="A94" s="331"/>
      <c r="B94" s="337"/>
      <c r="C94" s="337"/>
      <c r="D94" s="337"/>
      <c r="E94" s="337"/>
      <c r="F94" s="349"/>
      <c r="G94" s="57" t="s">
        <v>24</v>
      </c>
      <c r="H94" s="174">
        <v>5</v>
      </c>
      <c r="I94" s="151">
        <f>計算基礎!$H$4*(計算基礎!$G$31/H94)*B$88</f>
        <v>57989.000000000007</v>
      </c>
      <c r="J94" s="41">
        <f t="shared" si="14"/>
        <v>96189</v>
      </c>
      <c r="K94" s="41">
        <f t="shared" si="9"/>
        <v>96200</v>
      </c>
    </row>
    <row r="95" spans="1:11" ht="15" customHeight="1" thickTop="1">
      <c r="A95" s="329">
        <v>2200</v>
      </c>
      <c r="B95" s="332">
        <v>5</v>
      </c>
      <c r="C95" s="332">
        <f>計算基礎!$J$2*B95</f>
        <v>31500</v>
      </c>
      <c r="D95" s="332">
        <f>A95*2</f>
        <v>4400</v>
      </c>
      <c r="E95" s="332">
        <f>A95+25</f>
        <v>2225</v>
      </c>
      <c r="F95" s="350">
        <f>ROUNDUP(((24*E95^2)+(2670*E95))*0.0001/B95,-2)</f>
        <v>2500</v>
      </c>
      <c r="G95" s="58" t="s">
        <v>58</v>
      </c>
      <c r="H95" s="175">
        <v>13</v>
      </c>
      <c r="I95" s="86">
        <f>計算基礎!$H$4*(計算基礎!$G$31/H95)*B$95</f>
        <v>22303.461538461539</v>
      </c>
      <c r="J95" s="42">
        <f t="shared" ref="J95:J101" si="15">C$95+D$95+F$95+I95</f>
        <v>60703.461538461539</v>
      </c>
      <c r="K95" s="42">
        <f>ROUNDUP(J95,-2)</f>
        <v>60800</v>
      </c>
    </row>
    <row r="96" spans="1:11" ht="15" customHeight="1">
      <c r="A96" s="330"/>
      <c r="B96" s="333"/>
      <c r="C96" s="333"/>
      <c r="D96" s="333"/>
      <c r="E96" s="333"/>
      <c r="F96" s="348"/>
      <c r="G96" s="55" t="s">
        <v>19</v>
      </c>
      <c r="H96" s="172">
        <v>11</v>
      </c>
      <c r="I96" s="82">
        <f>計算基礎!$H$4*(計算基礎!$G$31/H96)*B$95</f>
        <v>26358.636363636364</v>
      </c>
      <c r="J96" s="42">
        <f t="shared" si="15"/>
        <v>64758.636363636368</v>
      </c>
      <c r="K96" s="42">
        <f t="shared" si="9"/>
        <v>64800</v>
      </c>
    </row>
    <row r="97" spans="1:11" ht="15" customHeight="1">
      <c r="A97" s="330"/>
      <c r="B97" s="333"/>
      <c r="C97" s="333"/>
      <c r="D97" s="333"/>
      <c r="E97" s="333"/>
      <c r="F97" s="348"/>
      <c r="G97" s="55" t="s">
        <v>20</v>
      </c>
      <c r="H97" s="172">
        <v>9</v>
      </c>
      <c r="I97" s="82">
        <f>計算基礎!$H$4*(計算基礎!$G$31/H97)*B$95</f>
        <v>32216.111111111113</v>
      </c>
      <c r="J97" s="42">
        <f t="shared" si="15"/>
        <v>70616.111111111109</v>
      </c>
      <c r="K97" s="42">
        <f t="shared" si="9"/>
        <v>70700</v>
      </c>
    </row>
    <row r="98" spans="1:11" ht="15" customHeight="1">
      <c r="A98" s="330"/>
      <c r="B98" s="333"/>
      <c r="C98" s="333"/>
      <c r="D98" s="333"/>
      <c r="E98" s="333"/>
      <c r="F98" s="348"/>
      <c r="G98" s="55" t="s">
        <v>21</v>
      </c>
      <c r="H98" s="172">
        <v>8</v>
      </c>
      <c r="I98" s="82">
        <f>計算基礎!$H$4*(計算基礎!$G$31/H98)*B$95</f>
        <v>36243.125</v>
      </c>
      <c r="J98" s="42">
        <f t="shared" si="15"/>
        <v>74643.125</v>
      </c>
      <c r="K98" s="42">
        <f t="shared" si="9"/>
        <v>74700</v>
      </c>
    </row>
    <row r="99" spans="1:11" ht="15" customHeight="1">
      <c r="A99" s="330"/>
      <c r="B99" s="333"/>
      <c r="C99" s="333"/>
      <c r="D99" s="333"/>
      <c r="E99" s="333"/>
      <c r="F99" s="348"/>
      <c r="G99" s="55" t="s">
        <v>22</v>
      </c>
      <c r="H99" s="172">
        <v>7</v>
      </c>
      <c r="I99" s="82">
        <f>計算基礎!$H$4*(計算基礎!$G$31/H99)*B$95</f>
        <v>41420.714285714283</v>
      </c>
      <c r="J99" s="42">
        <f t="shared" si="15"/>
        <v>79820.71428571429</v>
      </c>
      <c r="K99" s="42">
        <f t="shared" si="9"/>
        <v>79900</v>
      </c>
    </row>
    <row r="100" spans="1:11" ht="15" customHeight="1">
      <c r="A100" s="330"/>
      <c r="B100" s="333"/>
      <c r="C100" s="333"/>
      <c r="D100" s="333"/>
      <c r="E100" s="333"/>
      <c r="F100" s="348"/>
      <c r="G100" s="55" t="s">
        <v>23</v>
      </c>
      <c r="H100" s="172">
        <v>6</v>
      </c>
      <c r="I100" s="82">
        <f>計算基礎!$H$4*(計算基礎!$G$31/H100)*B$95</f>
        <v>48324.166666666672</v>
      </c>
      <c r="J100" s="42">
        <f t="shared" si="15"/>
        <v>86724.166666666672</v>
      </c>
      <c r="K100" s="42">
        <f t="shared" si="9"/>
        <v>86800</v>
      </c>
    </row>
    <row r="101" spans="1:11" ht="15" customHeight="1" thickBot="1">
      <c r="A101" s="330"/>
      <c r="B101" s="346"/>
      <c r="C101" s="346"/>
      <c r="D101" s="346"/>
      <c r="E101" s="346"/>
      <c r="F101" s="341"/>
      <c r="G101" s="55" t="s">
        <v>24</v>
      </c>
      <c r="H101" s="172">
        <v>5</v>
      </c>
      <c r="I101" s="82">
        <f>計算基礎!$H$4*(計算基礎!$G$31/H101)*B$95</f>
        <v>57989.000000000007</v>
      </c>
      <c r="J101" s="163">
        <f t="shared" si="15"/>
        <v>96389</v>
      </c>
      <c r="K101" s="43">
        <f t="shared" si="9"/>
        <v>96400</v>
      </c>
    </row>
    <row r="102" spans="1:11" ht="15" customHeight="1" thickBot="1">
      <c r="A102" s="142"/>
      <c r="B102" s="142"/>
      <c r="C102" s="142"/>
      <c r="D102" s="142"/>
      <c r="E102" s="142"/>
      <c r="F102" s="142"/>
    </row>
    <row r="103" spans="1:11" ht="15" customHeight="1" thickBot="1">
      <c r="A103" s="145" t="s">
        <v>1</v>
      </c>
      <c r="B103" s="148" t="s">
        <v>61</v>
      </c>
      <c r="C103" s="147" t="str">
        <f>"融着費(@" &amp; 計算基礎!$J$2&amp;")"</f>
        <v>融着費(@6300)</v>
      </c>
      <c r="D103" s="148" t="s">
        <v>60</v>
      </c>
      <c r="E103" s="148"/>
      <c r="F103" s="148" t="s">
        <v>59</v>
      </c>
      <c r="G103" s="145" t="s">
        <v>0</v>
      </c>
      <c r="H103" s="146" t="s">
        <v>3</v>
      </c>
      <c r="I103" s="147" t="s">
        <v>2</v>
      </c>
      <c r="J103" s="150"/>
      <c r="K103" s="150" t="s">
        <v>49</v>
      </c>
    </row>
    <row r="104" spans="1:11" ht="15" customHeight="1" thickTop="1">
      <c r="A104" s="329">
        <v>2250</v>
      </c>
      <c r="B104" s="333">
        <v>5</v>
      </c>
      <c r="C104" s="332">
        <f>計算基礎!$J$2*B104</f>
        <v>31500</v>
      </c>
      <c r="D104" s="332">
        <f>A104*2</f>
        <v>4500</v>
      </c>
      <c r="E104" s="332">
        <f>A104+25</f>
        <v>2275</v>
      </c>
      <c r="F104" s="350">
        <f>ROUNDUP(((24*E104^2)+(2670*E104))*0.0001/B104,-2)</f>
        <v>2700</v>
      </c>
      <c r="G104" s="58" t="s">
        <v>58</v>
      </c>
      <c r="H104" s="181">
        <v>13</v>
      </c>
      <c r="I104" s="86">
        <f>計算基礎!$H$4*(計算基礎!$G$31/H104)*B$104</f>
        <v>22303.461538461539</v>
      </c>
      <c r="J104" s="60">
        <f t="shared" ref="J104:J110" si="16">C$104+D$104+F$104+I104</f>
        <v>61003.461538461539</v>
      </c>
      <c r="K104" s="42">
        <f>ROUNDUP(J104,-2)</f>
        <v>61100</v>
      </c>
    </row>
    <row r="105" spans="1:11" ht="15" customHeight="1">
      <c r="A105" s="330"/>
      <c r="B105" s="333"/>
      <c r="C105" s="333"/>
      <c r="D105" s="333"/>
      <c r="E105" s="333"/>
      <c r="F105" s="348"/>
      <c r="G105" s="55" t="s">
        <v>19</v>
      </c>
      <c r="H105" s="182">
        <v>11</v>
      </c>
      <c r="I105" s="82">
        <f>計算基礎!$H$4*(計算基礎!$G$31/H105)*B$104</f>
        <v>26358.636363636364</v>
      </c>
      <c r="J105" s="42">
        <f t="shared" si="16"/>
        <v>65058.636363636368</v>
      </c>
      <c r="K105" s="42">
        <f t="shared" ref="K105:K152" si="17">ROUNDUP(J105,-2)</f>
        <v>65100</v>
      </c>
    </row>
    <row r="106" spans="1:11" ht="15" customHeight="1">
      <c r="A106" s="330"/>
      <c r="B106" s="333"/>
      <c r="C106" s="333"/>
      <c r="D106" s="333"/>
      <c r="E106" s="333"/>
      <c r="F106" s="348"/>
      <c r="G106" s="55" t="s">
        <v>20</v>
      </c>
      <c r="H106" s="182">
        <v>9</v>
      </c>
      <c r="I106" s="82">
        <f>計算基礎!$H$4*(計算基礎!$G$31/H106)*B$104</f>
        <v>32216.111111111113</v>
      </c>
      <c r="J106" s="42">
        <f t="shared" si="16"/>
        <v>70916.111111111109</v>
      </c>
      <c r="K106" s="42">
        <f t="shared" si="17"/>
        <v>71000</v>
      </c>
    </row>
    <row r="107" spans="1:11" ht="15" customHeight="1">
      <c r="A107" s="330"/>
      <c r="B107" s="333"/>
      <c r="C107" s="333"/>
      <c r="D107" s="333"/>
      <c r="E107" s="333"/>
      <c r="F107" s="348"/>
      <c r="G107" s="55" t="s">
        <v>21</v>
      </c>
      <c r="H107" s="182">
        <v>8</v>
      </c>
      <c r="I107" s="82">
        <f>計算基礎!$H$4*(計算基礎!$G$31/H107)*B$104</f>
        <v>36243.125</v>
      </c>
      <c r="J107" s="42">
        <f t="shared" si="16"/>
        <v>74943.125</v>
      </c>
      <c r="K107" s="42">
        <f t="shared" si="17"/>
        <v>75000</v>
      </c>
    </row>
    <row r="108" spans="1:11" ht="15" customHeight="1">
      <c r="A108" s="330"/>
      <c r="B108" s="333"/>
      <c r="C108" s="333"/>
      <c r="D108" s="333"/>
      <c r="E108" s="333"/>
      <c r="F108" s="348"/>
      <c r="G108" s="55" t="s">
        <v>22</v>
      </c>
      <c r="H108" s="182">
        <v>7</v>
      </c>
      <c r="I108" s="82">
        <f>計算基礎!$H$4*(計算基礎!$G$31/H108)*B$104</f>
        <v>41420.714285714283</v>
      </c>
      <c r="J108" s="42">
        <f t="shared" si="16"/>
        <v>80120.71428571429</v>
      </c>
      <c r="K108" s="42">
        <f t="shared" si="17"/>
        <v>80200</v>
      </c>
    </row>
    <row r="109" spans="1:11" ht="15" customHeight="1">
      <c r="A109" s="330"/>
      <c r="B109" s="333"/>
      <c r="C109" s="333"/>
      <c r="D109" s="333"/>
      <c r="E109" s="333"/>
      <c r="F109" s="348"/>
      <c r="G109" s="55" t="s">
        <v>23</v>
      </c>
      <c r="H109" s="182">
        <v>6</v>
      </c>
      <c r="I109" s="82">
        <f>計算基礎!$H$4*(計算基礎!$G$31/H109)*B$104</f>
        <v>48324.166666666672</v>
      </c>
      <c r="J109" s="42">
        <f t="shared" si="16"/>
        <v>87024.166666666672</v>
      </c>
      <c r="K109" s="42">
        <f t="shared" si="17"/>
        <v>87100</v>
      </c>
    </row>
    <row r="110" spans="1:11" ht="15" customHeight="1" thickBot="1">
      <c r="A110" s="335"/>
      <c r="B110" s="337"/>
      <c r="C110" s="337"/>
      <c r="D110" s="337"/>
      <c r="E110" s="337"/>
      <c r="F110" s="349"/>
      <c r="G110" s="56" t="s">
        <v>24</v>
      </c>
      <c r="H110" s="183">
        <v>5</v>
      </c>
      <c r="I110" s="87">
        <f>計算基礎!$H$4*(計算基礎!$G$31/H110)*B$104</f>
        <v>57989.000000000007</v>
      </c>
      <c r="J110" s="165">
        <f t="shared" si="16"/>
        <v>96689</v>
      </c>
      <c r="K110" s="41">
        <f t="shared" si="17"/>
        <v>96700</v>
      </c>
    </row>
    <row r="111" spans="1:11" ht="15" customHeight="1" thickTop="1">
      <c r="A111" s="341">
        <v>2300</v>
      </c>
      <c r="B111" s="332">
        <v>5</v>
      </c>
      <c r="C111" s="333">
        <f>計算基礎!$J$2*B111</f>
        <v>31500</v>
      </c>
      <c r="D111" s="333">
        <f>A111*2</f>
        <v>4600</v>
      </c>
      <c r="E111" s="333">
        <f>A111+25</f>
        <v>2325</v>
      </c>
      <c r="F111" s="348">
        <f>ROUNDUP(((24*E111^2)+(2670*E111))*0.0001/B111,-2)</f>
        <v>2800</v>
      </c>
      <c r="G111" s="53" t="s">
        <v>58</v>
      </c>
      <c r="H111" s="181">
        <v>13</v>
      </c>
      <c r="I111" s="81">
        <f>計算基礎!$H$4*(計算基礎!$G$31/H111)*B$111</f>
        <v>22303.461538461539</v>
      </c>
      <c r="J111" s="42">
        <f t="shared" ref="J111:J117" si="18">C$111+D$111+F$111+I111</f>
        <v>61203.461538461539</v>
      </c>
      <c r="K111" s="42">
        <f>ROUNDUP(J111,-2)</f>
        <v>61300</v>
      </c>
    </row>
    <row r="112" spans="1:11" ht="15" customHeight="1">
      <c r="A112" s="330"/>
      <c r="B112" s="333"/>
      <c r="C112" s="333"/>
      <c r="D112" s="333"/>
      <c r="E112" s="333"/>
      <c r="F112" s="348"/>
      <c r="G112" s="55" t="s">
        <v>19</v>
      </c>
      <c r="H112" s="182">
        <v>11</v>
      </c>
      <c r="I112" s="82">
        <f>計算基礎!$H$4*(計算基礎!$G$31/H112)*B$111</f>
        <v>26358.636363636364</v>
      </c>
      <c r="J112" s="42">
        <f t="shared" si="18"/>
        <v>65258.636363636368</v>
      </c>
      <c r="K112" s="42">
        <f t="shared" si="17"/>
        <v>65300</v>
      </c>
    </row>
    <row r="113" spans="1:11" ht="15" customHeight="1">
      <c r="A113" s="330"/>
      <c r="B113" s="333"/>
      <c r="C113" s="333"/>
      <c r="D113" s="333"/>
      <c r="E113" s="333"/>
      <c r="F113" s="348"/>
      <c r="G113" s="55" t="s">
        <v>20</v>
      </c>
      <c r="H113" s="182">
        <v>9</v>
      </c>
      <c r="I113" s="82">
        <f>計算基礎!$H$4*(計算基礎!$G$31/H113)*B$111</f>
        <v>32216.111111111113</v>
      </c>
      <c r="J113" s="42">
        <f t="shared" si="18"/>
        <v>71116.111111111109</v>
      </c>
      <c r="K113" s="42">
        <f t="shared" si="17"/>
        <v>71200</v>
      </c>
    </row>
    <row r="114" spans="1:11" ht="15" customHeight="1">
      <c r="A114" s="330"/>
      <c r="B114" s="333"/>
      <c r="C114" s="333"/>
      <c r="D114" s="333"/>
      <c r="E114" s="333"/>
      <c r="F114" s="348"/>
      <c r="G114" s="55" t="s">
        <v>21</v>
      </c>
      <c r="H114" s="182">
        <v>8</v>
      </c>
      <c r="I114" s="82">
        <f>計算基礎!$H$4*(計算基礎!$G$31/H114)*B$111</f>
        <v>36243.125</v>
      </c>
      <c r="J114" s="42">
        <f t="shared" si="18"/>
        <v>75143.125</v>
      </c>
      <c r="K114" s="42">
        <f t="shared" si="17"/>
        <v>75200</v>
      </c>
    </row>
    <row r="115" spans="1:11" ht="15" customHeight="1">
      <c r="A115" s="330"/>
      <c r="B115" s="333"/>
      <c r="C115" s="333"/>
      <c r="D115" s="333"/>
      <c r="E115" s="333"/>
      <c r="F115" s="348"/>
      <c r="G115" s="55" t="s">
        <v>22</v>
      </c>
      <c r="H115" s="182">
        <v>7</v>
      </c>
      <c r="I115" s="82">
        <f>計算基礎!$H$4*(計算基礎!$G$31/H115)*B$111</f>
        <v>41420.714285714283</v>
      </c>
      <c r="J115" s="42">
        <f t="shared" si="18"/>
        <v>80320.71428571429</v>
      </c>
      <c r="K115" s="42">
        <f t="shared" si="17"/>
        <v>80400</v>
      </c>
    </row>
    <row r="116" spans="1:11" ht="15" customHeight="1">
      <c r="A116" s="330"/>
      <c r="B116" s="333"/>
      <c r="C116" s="333"/>
      <c r="D116" s="333"/>
      <c r="E116" s="333"/>
      <c r="F116" s="348"/>
      <c r="G116" s="55" t="s">
        <v>23</v>
      </c>
      <c r="H116" s="182">
        <v>6</v>
      </c>
      <c r="I116" s="82">
        <f>計算基礎!$H$4*(計算基礎!$G$31/H116)*B$111</f>
        <v>48324.166666666672</v>
      </c>
      <c r="J116" s="42">
        <f t="shared" si="18"/>
        <v>87224.166666666672</v>
      </c>
      <c r="K116" s="42">
        <f t="shared" si="17"/>
        <v>87300</v>
      </c>
    </row>
    <row r="117" spans="1:11" ht="15" customHeight="1" thickBot="1">
      <c r="A117" s="335"/>
      <c r="B117" s="333"/>
      <c r="C117" s="333"/>
      <c r="D117" s="333"/>
      <c r="E117" s="333"/>
      <c r="F117" s="348"/>
      <c r="G117" s="57" t="s">
        <v>24</v>
      </c>
      <c r="H117" s="184">
        <v>5</v>
      </c>
      <c r="I117" s="87">
        <f>計算基礎!$H$4*(計算基礎!$G$31/H117)*B$111</f>
        <v>57989.000000000007</v>
      </c>
      <c r="J117" s="41">
        <f t="shared" si="18"/>
        <v>96889</v>
      </c>
      <c r="K117" s="41">
        <f t="shared" si="17"/>
        <v>96900</v>
      </c>
    </row>
    <row r="118" spans="1:11" ht="15" customHeight="1" thickTop="1">
      <c r="A118" s="329">
        <v>2350</v>
      </c>
      <c r="B118" s="332">
        <v>5</v>
      </c>
      <c r="C118" s="332">
        <f>計算基礎!$J$2*B118</f>
        <v>31500</v>
      </c>
      <c r="D118" s="332">
        <f>A118*2</f>
        <v>4700</v>
      </c>
      <c r="E118" s="332">
        <f>A118+25</f>
        <v>2375</v>
      </c>
      <c r="F118" s="350">
        <f>ROUNDUP(((24*E118^2)+(2670*E118))*0.0001/B118,-2)</f>
        <v>2900</v>
      </c>
      <c r="G118" s="58" t="s">
        <v>58</v>
      </c>
      <c r="H118" s="186">
        <v>13</v>
      </c>
      <c r="I118" s="86">
        <f>計算基礎!$H$4*(計算基礎!$G$31/H118)*B$118</f>
        <v>22303.461538461539</v>
      </c>
      <c r="J118" s="42">
        <f t="shared" ref="J118:J124" si="19">C$118+D$118+F$118+I118</f>
        <v>61403.461538461539</v>
      </c>
      <c r="K118" s="42">
        <f>ROUNDUP(J118,-2)</f>
        <v>61500</v>
      </c>
    </row>
    <row r="119" spans="1:11" ht="15" customHeight="1">
      <c r="A119" s="330"/>
      <c r="B119" s="333"/>
      <c r="C119" s="333"/>
      <c r="D119" s="333"/>
      <c r="E119" s="333"/>
      <c r="F119" s="348"/>
      <c r="G119" s="55" t="s">
        <v>19</v>
      </c>
      <c r="H119" s="182">
        <v>11</v>
      </c>
      <c r="I119" s="82">
        <f>計算基礎!$H$4*(計算基礎!$G$31/H119)*B$118</f>
        <v>26358.636363636364</v>
      </c>
      <c r="J119" s="42">
        <f t="shared" si="19"/>
        <v>65458.636363636368</v>
      </c>
      <c r="K119" s="42">
        <f t="shared" si="17"/>
        <v>65500</v>
      </c>
    </row>
    <row r="120" spans="1:11" ht="15" customHeight="1">
      <c r="A120" s="330"/>
      <c r="B120" s="333"/>
      <c r="C120" s="333"/>
      <c r="D120" s="333"/>
      <c r="E120" s="333"/>
      <c r="F120" s="348"/>
      <c r="G120" s="55" t="s">
        <v>20</v>
      </c>
      <c r="H120" s="182">
        <v>9</v>
      </c>
      <c r="I120" s="82">
        <f>計算基礎!$H$4*(計算基礎!$G$31/H120)*B$118</f>
        <v>32216.111111111113</v>
      </c>
      <c r="J120" s="42">
        <f t="shared" si="19"/>
        <v>71316.111111111109</v>
      </c>
      <c r="K120" s="42">
        <f t="shared" si="17"/>
        <v>71400</v>
      </c>
    </row>
    <row r="121" spans="1:11" ht="15" customHeight="1">
      <c r="A121" s="330"/>
      <c r="B121" s="333"/>
      <c r="C121" s="333"/>
      <c r="D121" s="333"/>
      <c r="E121" s="333"/>
      <c r="F121" s="348"/>
      <c r="G121" s="55" t="s">
        <v>21</v>
      </c>
      <c r="H121" s="182">
        <v>7</v>
      </c>
      <c r="I121" s="82">
        <f>計算基礎!$H$4*(計算基礎!$G$31/H121)*B$118</f>
        <v>41420.714285714283</v>
      </c>
      <c r="J121" s="42">
        <f t="shared" si="19"/>
        <v>80520.71428571429</v>
      </c>
      <c r="K121" s="42">
        <f t="shared" si="17"/>
        <v>80600</v>
      </c>
    </row>
    <row r="122" spans="1:11" ht="15" customHeight="1">
      <c r="A122" s="330"/>
      <c r="B122" s="333"/>
      <c r="C122" s="333"/>
      <c r="D122" s="333"/>
      <c r="E122" s="333"/>
      <c r="F122" s="348"/>
      <c r="G122" s="55" t="s">
        <v>22</v>
      </c>
      <c r="H122" s="182">
        <v>7</v>
      </c>
      <c r="I122" s="82">
        <f>計算基礎!$H$4*(計算基礎!$G$31/H122)*B$118</f>
        <v>41420.714285714283</v>
      </c>
      <c r="J122" s="42">
        <f t="shared" si="19"/>
        <v>80520.71428571429</v>
      </c>
      <c r="K122" s="42">
        <f t="shared" si="17"/>
        <v>80600</v>
      </c>
    </row>
    <row r="123" spans="1:11" ht="15" customHeight="1">
      <c r="A123" s="330"/>
      <c r="B123" s="333"/>
      <c r="C123" s="333"/>
      <c r="D123" s="333"/>
      <c r="E123" s="333"/>
      <c r="F123" s="348"/>
      <c r="G123" s="55" t="s">
        <v>23</v>
      </c>
      <c r="H123" s="182">
        <v>6</v>
      </c>
      <c r="I123" s="82">
        <f>計算基礎!$H$4*(計算基礎!$G$31/H123)*B$118</f>
        <v>48324.166666666672</v>
      </c>
      <c r="J123" s="42">
        <f t="shared" si="19"/>
        <v>87424.166666666672</v>
      </c>
      <c r="K123" s="42">
        <f t="shared" si="17"/>
        <v>87500</v>
      </c>
    </row>
    <row r="124" spans="1:11" ht="15" customHeight="1" thickBot="1">
      <c r="A124" s="335"/>
      <c r="B124" s="337"/>
      <c r="C124" s="337"/>
      <c r="D124" s="337"/>
      <c r="E124" s="337"/>
      <c r="F124" s="349"/>
      <c r="G124" s="56" t="s">
        <v>24</v>
      </c>
      <c r="H124" s="183">
        <v>5</v>
      </c>
      <c r="I124" s="87">
        <f>計算基礎!$H$4*(計算基礎!$G$31/H124)*B$118</f>
        <v>57989.000000000007</v>
      </c>
      <c r="J124" s="41">
        <f t="shared" si="19"/>
        <v>97089</v>
      </c>
      <c r="K124" s="41">
        <f t="shared" si="17"/>
        <v>97100</v>
      </c>
    </row>
    <row r="125" spans="1:11" ht="15" customHeight="1" thickTop="1">
      <c r="A125" s="341">
        <v>2400</v>
      </c>
      <c r="B125" s="332">
        <v>5</v>
      </c>
      <c r="C125" s="332">
        <f>計算基礎!$J$2*B125</f>
        <v>31500</v>
      </c>
      <c r="D125" s="332">
        <f>A125*2</f>
        <v>4800</v>
      </c>
      <c r="E125" s="342">
        <f>A125+25</f>
        <v>2425</v>
      </c>
      <c r="F125" s="350">
        <f>ROUNDUP(((24*E125^2)+(2670*E125))*0.0001/B125,-2)</f>
        <v>3000</v>
      </c>
      <c r="G125" s="53" t="s">
        <v>58</v>
      </c>
      <c r="H125" s="181">
        <v>13</v>
      </c>
      <c r="I125" s="81">
        <f>計算基礎!$H$4*(計算基礎!$G$31/H125)*B$125</f>
        <v>22303.461538461539</v>
      </c>
      <c r="J125" s="42">
        <f t="shared" ref="J125:J131" si="20">C$125+D$125+F$125+I125</f>
        <v>61603.461538461539</v>
      </c>
      <c r="K125" s="42">
        <f>ROUNDUP(J125,-2)</f>
        <v>61700</v>
      </c>
    </row>
    <row r="126" spans="1:11" ht="15" customHeight="1">
      <c r="A126" s="330"/>
      <c r="B126" s="333"/>
      <c r="C126" s="333"/>
      <c r="D126" s="333"/>
      <c r="E126" s="333"/>
      <c r="F126" s="348"/>
      <c r="G126" s="55" t="s">
        <v>19</v>
      </c>
      <c r="H126" s="182">
        <v>11</v>
      </c>
      <c r="I126" s="82">
        <f>計算基礎!$H$4*(計算基礎!$G$31/H126)*B$125</f>
        <v>26358.636363636364</v>
      </c>
      <c r="J126" s="42">
        <f t="shared" si="20"/>
        <v>65658.636363636368</v>
      </c>
      <c r="K126" s="42">
        <f t="shared" si="17"/>
        <v>65700</v>
      </c>
    </row>
    <row r="127" spans="1:11" ht="15" customHeight="1">
      <c r="A127" s="330"/>
      <c r="B127" s="333"/>
      <c r="C127" s="333"/>
      <c r="D127" s="333"/>
      <c r="E127" s="333"/>
      <c r="F127" s="348"/>
      <c r="G127" s="55" t="s">
        <v>20</v>
      </c>
      <c r="H127" s="182">
        <v>9</v>
      </c>
      <c r="I127" s="82">
        <f>計算基礎!$H$4*(計算基礎!$G$31/H127)*B$125</f>
        <v>32216.111111111113</v>
      </c>
      <c r="J127" s="42">
        <f t="shared" si="20"/>
        <v>71516.111111111109</v>
      </c>
      <c r="K127" s="42">
        <f t="shared" si="17"/>
        <v>71600</v>
      </c>
    </row>
    <row r="128" spans="1:11" ht="15" customHeight="1">
      <c r="A128" s="330"/>
      <c r="B128" s="333"/>
      <c r="C128" s="333"/>
      <c r="D128" s="333"/>
      <c r="E128" s="333"/>
      <c r="F128" s="348"/>
      <c r="G128" s="55" t="s">
        <v>21</v>
      </c>
      <c r="H128" s="182">
        <v>7</v>
      </c>
      <c r="I128" s="82">
        <f>計算基礎!$H$4*(計算基礎!$G$31/H128)*B$125</f>
        <v>41420.714285714283</v>
      </c>
      <c r="J128" s="42">
        <f t="shared" si="20"/>
        <v>80720.71428571429</v>
      </c>
      <c r="K128" s="42">
        <f t="shared" si="17"/>
        <v>80800</v>
      </c>
    </row>
    <row r="129" spans="1:11" ht="15" customHeight="1">
      <c r="A129" s="330"/>
      <c r="B129" s="333"/>
      <c r="C129" s="333"/>
      <c r="D129" s="333"/>
      <c r="E129" s="333"/>
      <c r="F129" s="348"/>
      <c r="G129" s="55" t="s">
        <v>22</v>
      </c>
      <c r="H129" s="182">
        <v>7</v>
      </c>
      <c r="I129" s="82">
        <f>計算基礎!$H$4*(計算基礎!$G$31/H129)*B$125</f>
        <v>41420.714285714283</v>
      </c>
      <c r="J129" s="42">
        <f t="shared" si="20"/>
        <v>80720.71428571429</v>
      </c>
      <c r="K129" s="42">
        <f t="shared" si="17"/>
        <v>80800</v>
      </c>
    </row>
    <row r="130" spans="1:11" ht="15" customHeight="1">
      <c r="A130" s="330"/>
      <c r="B130" s="333"/>
      <c r="C130" s="333"/>
      <c r="D130" s="333"/>
      <c r="E130" s="333"/>
      <c r="F130" s="348"/>
      <c r="G130" s="55" t="s">
        <v>23</v>
      </c>
      <c r="H130" s="182">
        <v>6</v>
      </c>
      <c r="I130" s="82">
        <f>計算基礎!$H$4*(計算基礎!$G$31/H130)*B$125</f>
        <v>48324.166666666672</v>
      </c>
      <c r="J130" s="42">
        <f t="shared" si="20"/>
        <v>87624.166666666672</v>
      </c>
      <c r="K130" s="42">
        <f t="shared" si="17"/>
        <v>87700</v>
      </c>
    </row>
    <row r="131" spans="1:11" ht="15" customHeight="1" thickBot="1">
      <c r="A131" s="331"/>
      <c r="B131" s="337"/>
      <c r="C131" s="337"/>
      <c r="D131" s="337"/>
      <c r="E131" s="337"/>
      <c r="F131" s="349"/>
      <c r="G131" s="56" t="s">
        <v>24</v>
      </c>
      <c r="H131" s="183">
        <v>5</v>
      </c>
      <c r="I131" s="151">
        <f>計算基礎!$H$4*(計算基礎!$G$31/H131)*B$125</f>
        <v>57989.000000000007</v>
      </c>
      <c r="J131" s="41">
        <f t="shared" si="20"/>
        <v>97289</v>
      </c>
      <c r="K131" s="41">
        <f t="shared" si="17"/>
        <v>97300</v>
      </c>
    </row>
    <row r="132" spans="1:11" ht="15" customHeight="1" thickTop="1">
      <c r="A132" s="329">
        <v>2450</v>
      </c>
      <c r="B132" s="333">
        <v>5</v>
      </c>
      <c r="C132" s="333">
        <f>計算基礎!$J$2*B132</f>
        <v>31500</v>
      </c>
      <c r="D132" s="333">
        <f>A132*2</f>
        <v>4900</v>
      </c>
      <c r="E132" s="333">
        <f>A132+25</f>
        <v>2475</v>
      </c>
      <c r="F132" s="348">
        <f>ROUNDUP(((24*E132^2)+(2670*E132))*0.0001/B132,-2)</f>
        <v>3100</v>
      </c>
      <c r="G132" s="53" t="s">
        <v>58</v>
      </c>
      <c r="H132" s="181">
        <v>13</v>
      </c>
      <c r="I132" s="86">
        <f>計算基礎!$H$4*(計算基礎!$G$31/H132)*B$132</f>
        <v>22303.461538461539</v>
      </c>
      <c r="J132" s="42">
        <f t="shared" ref="J132:J138" si="21">C$132+D$132+F$132+I132</f>
        <v>61803.461538461539</v>
      </c>
      <c r="K132" s="42">
        <f>ROUNDUP(J132,-2)</f>
        <v>61900</v>
      </c>
    </row>
    <row r="133" spans="1:11" ht="15" customHeight="1">
      <c r="A133" s="330"/>
      <c r="B133" s="333"/>
      <c r="C133" s="333"/>
      <c r="D133" s="333"/>
      <c r="E133" s="333"/>
      <c r="F133" s="348"/>
      <c r="G133" s="55" t="s">
        <v>19</v>
      </c>
      <c r="H133" s="182">
        <v>10</v>
      </c>
      <c r="I133" s="82">
        <f>計算基礎!$H$4*(計算基礎!$G$31/H133)*B$132</f>
        <v>28994.500000000004</v>
      </c>
      <c r="J133" s="42">
        <f t="shared" si="21"/>
        <v>68494.5</v>
      </c>
      <c r="K133" s="42">
        <f t="shared" si="17"/>
        <v>68500</v>
      </c>
    </row>
    <row r="134" spans="1:11" ht="15" customHeight="1">
      <c r="A134" s="330"/>
      <c r="B134" s="333"/>
      <c r="C134" s="333"/>
      <c r="D134" s="333"/>
      <c r="E134" s="333"/>
      <c r="F134" s="348"/>
      <c r="G134" s="55" t="s">
        <v>20</v>
      </c>
      <c r="H134" s="182">
        <v>9</v>
      </c>
      <c r="I134" s="82">
        <f>計算基礎!$H$4*(計算基礎!$G$31/H134)*B$132</f>
        <v>32216.111111111113</v>
      </c>
      <c r="J134" s="42">
        <f t="shared" si="21"/>
        <v>71716.111111111109</v>
      </c>
      <c r="K134" s="42">
        <f t="shared" si="17"/>
        <v>71800</v>
      </c>
    </row>
    <row r="135" spans="1:11" ht="15" customHeight="1">
      <c r="A135" s="330"/>
      <c r="B135" s="333"/>
      <c r="C135" s="333"/>
      <c r="D135" s="333"/>
      <c r="E135" s="333"/>
      <c r="F135" s="348"/>
      <c r="G135" s="55" t="s">
        <v>21</v>
      </c>
      <c r="H135" s="182">
        <v>7</v>
      </c>
      <c r="I135" s="82">
        <f>計算基礎!$H$4*(計算基礎!$G$31/H135)*B$132</f>
        <v>41420.714285714283</v>
      </c>
      <c r="J135" s="42">
        <f t="shared" si="21"/>
        <v>80920.71428571429</v>
      </c>
      <c r="K135" s="42">
        <f t="shared" si="17"/>
        <v>81000</v>
      </c>
    </row>
    <row r="136" spans="1:11" ht="15" customHeight="1">
      <c r="A136" s="330"/>
      <c r="B136" s="333"/>
      <c r="C136" s="333"/>
      <c r="D136" s="333"/>
      <c r="E136" s="333"/>
      <c r="F136" s="348"/>
      <c r="G136" s="55" t="s">
        <v>22</v>
      </c>
      <c r="H136" s="182">
        <v>6</v>
      </c>
      <c r="I136" s="82">
        <f>計算基礎!$H$4*(計算基礎!$G$31/H136)*B$132</f>
        <v>48324.166666666672</v>
      </c>
      <c r="J136" s="42">
        <f t="shared" si="21"/>
        <v>87824.166666666672</v>
      </c>
      <c r="K136" s="42">
        <f t="shared" si="17"/>
        <v>87900</v>
      </c>
    </row>
    <row r="137" spans="1:11" ht="15" customHeight="1">
      <c r="A137" s="330"/>
      <c r="B137" s="333"/>
      <c r="C137" s="333"/>
      <c r="D137" s="333"/>
      <c r="E137" s="333"/>
      <c r="F137" s="348"/>
      <c r="G137" s="55" t="s">
        <v>23</v>
      </c>
      <c r="H137" s="182">
        <v>6</v>
      </c>
      <c r="I137" s="82">
        <f>計算基礎!$H$4*(計算基礎!$G$31/H137)*B$132</f>
        <v>48324.166666666672</v>
      </c>
      <c r="J137" s="42">
        <f t="shared" si="21"/>
        <v>87824.166666666672</v>
      </c>
      <c r="K137" s="42">
        <f t="shared" si="17"/>
        <v>87900</v>
      </c>
    </row>
    <row r="138" spans="1:11" ht="15" customHeight="1" thickBot="1">
      <c r="A138" s="331"/>
      <c r="B138" s="345"/>
      <c r="C138" s="333"/>
      <c r="D138" s="333"/>
      <c r="E138" s="333"/>
      <c r="F138" s="348"/>
      <c r="G138" s="57" t="s">
        <v>24</v>
      </c>
      <c r="H138" s="185">
        <v>5</v>
      </c>
      <c r="I138" s="151">
        <f>計算基礎!$H$4*(計算基礎!$G$31/H138)*B$132</f>
        <v>57989.000000000007</v>
      </c>
      <c r="J138" s="63">
        <f t="shared" si="21"/>
        <v>97489</v>
      </c>
      <c r="K138" s="63">
        <f t="shared" si="17"/>
        <v>97500</v>
      </c>
    </row>
    <row r="139" spans="1:11" ht="15" customHeight="1" thickTop="1">
      <c r="A139" s="334">
        <v>2500</v>
      </c>
      <c r="B139" s="333">
        <v>6</v>
      </c>
      <c r="C139" s="336">
        <f>計算基礎!$J$2*B139</f>
        <v>37800</v>
      </c>
      <c r="D139" s="336">
        <f>A139*2</f>
        <v>5000</v>
      </c>
      <c r="E139" s="336">
        <f>A139+25</f>
        <v>2525</v>
      </c>
      <c r="F139" s="351">
        <f>ROUNDUP(((24*E139^2)+(2670*E139))*0.0001/B139,-2)</f>
        <v>2700</v>
      </c>
      <c r="G139" s="156" t="s">
        <v>58</v>
      </c>
      <c r="H139" s="181">
        <v>15</v>
      </c>
      <c r="I139" s="162">
        <f>計算基礎!$H$4*(計算基礎!$G$31/H139)*B$139</f>
        <v>23195.599999999999</v>
      </c>
      <c r="J139" s="42">
        <f t="shared" ref="J139:J145" si="22">C$139+D$139+F$139+I139</f>
        <v>68695.600000000006</v>
      </c>
      <c r="K139" s="42">
        <f>ROUNDUP(J139,-2)</f>
        <v>68700</v>
      </c>
    </row>
    <row r="140" spans="1:11" ht="15" customHeight="1">
      <c r="A140" s="330"/>
      <c r="B140" s="333"/>
      <c r="C140" s="333"/>
      <c r="D140" s="333"/>
      <c r="E140" s="333"/>
      <c r="F140" s="348"/>
      <c r="G140" s="55" t="s">
        <v>19</v>
      </c>
      <c r="H140" s="182">
        <v>12</v>
      </c>
      <c r="I140" s="82">
        <f>計算基礎!$H$4*(計算基礎!$G$31/H140)*B$139</f>
        <v>28994.5</v>
      </c>
      <c r="J140" s="42">
        <f t="shared" si="22"/>
        <v>74494.5</v>
      </c>
      <c r="K140" s="42">
        <f t="shared" si="17"/>
        <v>74500</v>
      </c>
    </row>
    <row r="141" spans="1:11" ht="15" customHeight="1">
      <c r="A141" s="330"/>
      <c r="B141" s="333"/>
      <c r="C141" s="333"/>
      <c r="D141" s="333"/>
      <c r="E141" s="333"/>
      <c r="F141" s="348"/>
      <c r="G141" s="55" t="s">
        <v>20</v>
      </c>
      <c r="H141" s="182">
        <v>10</v>
      </c>
      <c r="I141" s="82">
        <f>計算基礎!$H$4*(計算基礎!$G$31/H141)*B$139</f>
        <v>34793.4</v>
      </c>
      <c r="J141" s="42">
        <f t="shared" si="22"/>
        <v>80293.399999999994</v>
      </c>
      <c r="K141" s="42">
        <f t="shared" si="17"/>
        <v>80300</v>
      </c>
    </row>
    <row r="142" spans="1:11" ht="15" customHeight="1">
      <c r="A142" s="330"/>
      <c r="B142" s="333"/>
      <c r="C142" s="333"/>
      <c r="D142" s="333"/>
      <c r="E142" s="333"/>
      <c r="F142" s="348"/>
      <c r="G142" s="55" t="s">
        <v>21</v>
      </c>
      <c r="H142" s="182">
        <v>8</v>
      </c>
      <c r="I142" s="82">
        <f>計算基礎!$H$4*(計算基礎!$G$31/H142)*B$139</f>
        <v>43491.75</v>
      </c>
      <c r="J142" s="42">
        <f t="shared" si="22"/>
        <v>88991.75</v>
      </c>
      <c r="K142" s="42">
        <f t="shared" si="17"/>
        <v>89000</v>
      </c>
    </row>
    <row r="143" spans="1:11" ht="15" customHeight="1">
      <c r="A143" s="330"/>
      <c r="B143" s="333"/>
      <c r="C143" s="333"/>
      <c r="D143" s="333"/>
      <c r="E143" s="333"/>
      <c r="F143" s="348"/>
      <c r="G143" s="55" t="s">
        <v>22</v>
      </c>
      <c r="H143" s="182">
        <v>7</v>
      </c>
      <c r="I143" s="82">
        <f>計算基礎!$H$4*(計算基礎!$G$31/H143)*B$139</f>
        <v>49704.857142857145</v>
      </c>
      <c r="J143" s="42">
        <f t="shared" si="22"/>
        <v>95204.857142857145</v>
      </c>
      <c r="K143" s="42">
        <f t="shared" si="17"/>
        <v>95300</v>
      </c>
    </row>
    <row r="144" spans="1:11" ht="15" customHeight="1">
      <c r="A144" s="330"/>
      <c r="B144" s="333"/>
      <c r="C144" s="333"/>
      <c r="D144" s="333"/>
      <c r="E144" s="333"/>
      <c r="F144" s="348"/>
      <c r="G144" s="55" t="s">
        <v>23</v>
      </c>
      <c r="H144" s="182">
        <v>6</v>
      </c>
      <c r="I144" s="82">
        <f>計算基礎!$H$4*(計算基礎!$G$31/H144)*B$139</f>
        <v>57989</v>
      </c>
      <c r="J144" s="42">
        <f t="shared" si="22"/>
        <v>103489</v>
      </c>
      <c r="K144" s="42">
        <f t="shared" si="17"/>
        <v>103500</v>
      </c>
    </row>
    <row r="145" spans="1:11" ht="15" customHeight="1" thickBot="1">
      <c r="A145" s="335"/>
      <c r="B145" s="337"/>
      <c r="C145" s="337"/>
      <c r="D145" s="337"/>
      <c r="E145" s="337"/>
      <c r="F145" s="349"/>
      <c r="G145" s="56" t="s">
        <v>24</v>
      </c>
      <c r="H145" s="184">
        <v>6</v>
      </c>
      <c r="I145" s="87">
        <f>計算基礎!$H$4*(計算基礎!$G$31/H145)*B$139</f>
        <v>57989</v>
      </c>
      <c r="J145" s="41">
        <f t="shared" si="22"/>
        <v>103489</v>
      </c>
      <c r="K145" s="41">
        <f t="shared" si="17"/>
        <v>103500</v>
      </c>
    </row>
    <row r="146" spans="1:11" ht="15" customHeight="1" thickTop="1">
      <c r="A146" s="329">
        <v>2550</v>
      </c>
      <c r="B146" s="332">
        <v>6</v>
      </c>
      <c r="C146" s="332">
        <f>計算基礎!$J$2*B146</f>
        <v>37800</v>
      </c>
      <c r="D146" s="332">
        <f>A146*2</f>
        <v>5100</v>
      </c>
      <c r="E146" s="332">
        <f>A146+25</f>
        <v>2575</v>
      </c>
      <c r="F146" s="350">
        <f>ROUNDUP(((24*E146^2)+(2670*E146))*0.0001/B146,-2)</f>
        <v>2800</v>
      </c>
      <c r="G146" s="58" t="s">
        <v>58</v>
      </c>
      <c r="H146" s="186">
        <v>15</v>
      </c>
      <c r="I146" s="169">
        <f>計算基礎!$H$4*(計算基礎!$G$31/H146)*B$146</f>
        <v>23195.599999999999</v>
      </c>
      <c r="J146" s="42">
        <f t="shared" ref="J146:J152" si="23">C$146+D$146+F$146+I146</f>
        <v>68895.600000000006</v>
      </c>
      <c r="K146" s="42">
        <f>ROUNDUP(J146,-2)</f>
        <v>68900</v>
      </c>
    </row>
    <row r="147" spans="1:11" ht="15" customHeight="1">
      <c r="A147" s="330"/>
      <c r="B147" s="333"/>
      <c r="C147" s="333"/>
      <c r="D147" s="333"/>
      <c r="E147" s="333"/>
      <c r="F147" s="348"/>
      <c r="G147" s="55" t="s">
        <v>19</v>
      </c>
      <c r="H147" s="182">
        <v>12</v>
      </c>
      <c r="I147" s="170">
        <f>計算基礎!$H$4*(計算基礎!$G$31/H147)*B$146</f>
        <v>28994.5</v>
      </c>
      <c r="J147" s="42">
        <f t="shared" si="23"/>
        <v>74694.5</v>
      </c>
      <c r="K147" s="42">
        <f t="shared" si="17"/>
        <v>74700</v>
      </c>
    </row>
    <row r="148" spans="1:11" ht="15" customHeight="1">
      <c r="A148" s="330"/>
      <c r="B148" s="333"/>
      <c r="C148" s="333"/>
      <c r="D148" s="333"/>
      <c r="E148" s="333"/>
      <c r="F148" s="348"/>
      <c r="G148" s="55" t="s">
        <v>20</v>
      </c>
      <c r="H148" s="182">
        <v>10</v>
      </c>
      <c r="I148" s="170">
        <f>計算基礎!$H$4*(計算基礎!$G$31/H148)*B$146</f>
        <v>34793.4</v>
      </c>
      <c r="J148" s="42">
        <f t="shared" si="23"/>
        <v>80493.399999999994</v>
      </c>
      <c r="K148" s="42">
        <f t="shared" si="17"/>
        <v>80500</v>
      </c>
    </row>
    <row r="149" spans="1:11" ht="15" customHeight="1">
      <c r="A149" s="330"/>
      <c r="B149" s="333"/>
      <c r="C149" s="333"/>
      <c r="D149" s="333"/>
      <c r="E149" s="333"/>
      <c r="F149" s="348"/>
      <c r="G149" s="55" t="s">
        <v>21</v>
      </c>
      <c r="H149" s="182">
        <v>8</v>
      </c>
      <c r="I149" s="170">
        <f>計算基礎!$H$4*(計算基礎!$G$31/H149)*B$146</f>
        <v>43491.75</v>
      </c>
      <c r="J149" s="42">
        <f t="shared" si="23"/>
        <v>89191.75</v>
      </c>
      <c r="K149" s="42">
        <f t="shared" si="17"/>
        <v>89200</v>
      </c>
    </row>
    <row r="150" spans="1:11" ht="15" customHeight="1">
      <c r="A150" s="330"/>
      <c r="B150" s="333"/>
      <c r="C150" s="333"/>
      <c r="D150" s="333"/>
      <c r="E150" s="333"/>
      <c r="F150" s="348"/>
      <c r="G150" s="55" t="s">
        <v>22</v>
      </c>
      <c r="H150" s="182">
        <v>7</v>
      </c>
      <c r="I150" s="170">
        <f>計算基礎!$H$4*(計算基礎!$G$31/H150)*B$146</f>
        <v>49704.857142857145</v>
      </c>
      <c r="J150" s="42">
        <f t="shared" si="23"/>
        <v>95404.857142857145</v>
      </c>
      <c r="K150" s="42">
        <f t="shared" si="17"/>
        <v>95500</v>
      </c>
    </row>
    <row r="151" spans="1:11" ht="15" customHeight="1">
      <c r="A151" s="330"/>
      <c r="B151" s="333"/>
      <c r="C151" s="333"/>
      <c r="D151" s="333"/>
      <c r="E151" s="333"/>
      <c r="F151" s="348"/>
      <c r="G151" s="55" t="s">
        <v>23</v>
      </c>
      <c r="H151" s="182">
        <v>6</v>
      </c>
      <c r="I151" s="170">
        <f>計算基礎!$H$4*(計算基礎!$G$31/H151)*B$146</f>
        <v>57989</v>
      </c>
      <c r="J151" s="42">
        <f t="shared" si="23"/>
        <v>103689</v>
      </c>
      <c r="K151" s="42">
        <f t="shared" si="17"/>
        <v>103700</v>
      </c>
    </row>
    <row r="152" spans="1:11" ht="15" customHeight="1" thickBot="1">
      <c r="A152" s="330"/>
      <c r="B152" s="346"/>
      <c r="C152" s="346"/>
      <c r="D152" s="346"/>
      <c r="E152" s="346"/>
      <c r="F152" s="341"/>
      <c r="G152" s="55" t="s">
        <v>24</v>
      </c>
      <c r="H152" s="172">
        <v>6</v>
      </c>
      <c r="I152" s="170">
        <f>計算基礎!$H$4*(計算基礎!$G$31/H152)*B$146</f>
        <v>57989</v>
      </c>
      <c r="J152" s="163">
        <f t="shared" si="23"/>
        <v>103689</v>
      </c>
      <c r="K152" s="43">
        <f t="shared" si="17"/>
        <v>103700</v>
      </c>
    </row>
    <row r="153" spans="1:11" ht="15" customHeight="1" thickBot="1">
      <c r="A153" s="142"/>
      <c r="B153" s="142"/>
      <c r="C153" s="142"/>
      <c r="D153" s="142"/>
      <c r="E153" s="142"/>
      <c r="F153" s="142"/>
    </row>
    <row r="154" spans="1:11" ht="15" customHeight="1" thickBot="1">
      <c r="A154" s="145" t="s">
        <v>1</v>
      </c>
      <c r="B154" s="148" t="s">
        <v>61</v>
      </c>
      <c r="C154" s="147" t="str">
        <f>"融着費(@" &amp; 計算基礎!$J$2&amp;")"</f>
        <v>融着費(@6300)</v>
      </c>
      <c r="D154" s="148" t="s">
        <v>60</v>
      </c>
      <c r="E154" s="148"/>
      <c r="F154" s="148" t="s">
        <v>59</v>
      </c>
      <c r="G154" s="145" t="s">
        <v>0</v>
      </c>
      <c r="H154" s="146" t="s">
        <v>3</v>
      </c>
      <c r="I154" s="147" t="s">
        <v>2</v>
      </c>
      <c r="J154" s="150"/>
      <c r="K154" s="150" t="s">
        <v>49</v>
      </c>
    </row>
    <row r="155" spans="1:11" ht="15" customHeight="1" thickTop="1">
      <c r="A155" s="341">
        <v>2600</v>
      </c>
      <c r="B155" s="333">
        <v>6</v>
      </c>
      <c r="C155" s="333">
        <f>計算基礎!$J$2*B155</f>
        <v>37800</v>
      </c>
      <c r="D155" s="333">
        <f>A155*2</f>
        <v>5200</v>
      </c>
      <c r="E155" s="342">
        <f>A155+25</f>
        <v>2625</v>
      </c>
      <c r="F155" s="347">
        <f>ROUNDUP(((24*E155^2)+(2670*E155))*0.0001/B155,-2)</f>
        <v>2900</v>
      </c>
      <c r="G155" s="58" t="s">
        <v>58</v>
      </c>
      <c r="H155" s="181">
        <v>14</v>
      </c>
      <c r="I155" s="81">
        <f>計算基礎!$H$4*(計算基礎!$G$31/H155)*B$155</f>
        <v>24852.428571428572</v>
      </c>
      <c r="J155" s="42">
        <f t="shared" ref="J155:J161" si="24">C$155+D$155+F$155+I155</f>
        <v>70752.42857142858</v>
      </c>
      <c r="K155" s="42">
        <f>ROUNDUP(J155,-2)</f>
        <v>70800</v>
      </c>
    </row>
    <row r="156" spans="1:11" ht="15" customHeight="1">
      <c r="A156" s="330"/>
      <c r="B156" s="333"/>
      <c r="C156" s="333"/>
      <c r="D156" s="333"/>
      <c r="E156" s="333"/>
      <c r="F156" s="348"/>
      <c r="G156" s="55" t="s">
        <v>19</v>
      </c>
      <c r="H156" s="182">
        <v>12</v>
      </c>
      <c r="I156" s="82">
        <f>計算基礎!$H$4*(計算基礎!$G$31/H156)*B$155</f>
        <v>28994.5</v>
      </c>
      <c r="J156" s="42">
        <f t="shared" si="24"/>
        <v>74894.5</v>
      </c>
      <c r="K156" s="42">
        <f t="shared" ref="K156:K203" si="25">ROUNDUP(J156,-2)</f>
        <v>74900</v>
      </c>
    </row>
    <row r="157" spans="1:11" ht="15" customHeight="1">
      <c r="A157" s="330"/>
      <c r="B157" s="333"/>
      <c r="C157" s="333"/>
      <c r="D157" s="333"/>
      <c r="E157" s="333"/>
      <c r="F157" s="348"/>
      <c r="G157" s="55" t="s">
        <v>20</v>
      </c>
      <c r="H157" s="182">
        <v>10</v>
      </c>
      <c r="I157" s="82">
        <f>計算基礎!$H$4*(計算基礎!$G$31/H157)*B$155</f>
        <v>34793.4</v>
      </c>
      <c r="J157" s="42">
        <f t="shared" si="24"/>
        <v>80693.399999999994</v>
      </c>
      <c r="K157" s="42">
        <f t="shared" si="25"/>
        <v>80700</v>
      </c>
    </row>
    <row r="158" spans="1:11" ht="15" customHeight="1">
      <c r="A158" s="330"/>
      <c r="B158" s="333"/>
      <c r="C158" s="333"/>
      <c r="D158" s="333"/>
      <c r="E158" s="333"/>
      <c r="F158" s="348"/>
      <c r="G158" s="55" t="s">
        <v>21</v>
      </c>
      <c r="H158" s="182">
        <v>8</v>
      </c>
      <c r="I158" s="82">
        <f>計算基礎!$H$4*(計算基礎!$G$31/H158)*B$155</f>
        <v>43491.75</v>
      </c>
      <c r="J158" s="42">
        <f t="shared" si="24"/>
        <v>89391.75</v>
      </c>
      <c r="K158" s="42">
        <f t="shared" si="25"/>
        <v>89400</v>
      </c>
    </row>
    <row r="159" spans="1:11" ht="15" customHeight="1">
      <c r="A159" s="330"/>
      <c r="B159" s="333"/>
      <c r="C159" s="333"/>
      <c r="D159" s="333"/>
      <c r="E159" s="333"/>
      <c r="F159" s="348"/>
      <c r="G159" s="55" t="s">
        <v>22</v>
      </c>
      <c r="H159" s="182">
        <v>7</v>
      </c>
      <c r="I159" s="82">
        <f>計算基礎!$H$4*(計算基礎!$G$31/H159)*B$155</f>
        <v>49704.857142857145</v>
      </c>
      <c r="J159" s="42">
        <f t="shared" si="24"/>
        <v>95604.857142857145</v>
      </c>
      <c r="K159" s="42">
        <f t="shared" si="25"/>
        <v>95700</v>
      </c>
    </row>
    <row r="160" spans="1:11" ht="15" customHeight="1">
      <c r="A160" s="330"/>
      <c r="B160" s="333"/>
      <c r="C160" s="333"/>
      <c r="D160" s="333"/>
      <c r="E160" s="333"/>
      <c r="F160" s="348"/>
      <c r="G160" s="55" t="s">
        <v>23</v>
      </c>
      <c r="H160" s="182">
        <v>6</v>
      </c>
      <c r="I160" s="82">
        <f>計算基礎!$H$4*(計算基礎!$G$31/H160)*B$155</f>
        <v>57989</v>
      </c>
      <c r="J160" s="42">
        <f t="shared" si="24"/>
        <v>103889</v>
      </c>
      <c r="K160" s="42">
        <f t="shared" si="25"/>
        <v>103900</v>
      </c>
    </row>
    <row r="161" spans="1:11" ht="15" customHeight="1" thickBot="1">
      <c r="A161" s="331"/>
      <c r="B161" s="333"/>
      <c r="C161" s="333"/>
      <c r="D161" s="333"/>
      <c r="E161" s="333"/>
      <c r="F161" s="348"/>
      <c r="G161" s="57" t="s">
        <v>24</v>
      </c>
      <c r="H161" s="184">
        <v>6</v>
      </c>
      <c r="I161" s="151">
        <f>計算基礎!$H$4*(計算基礎!$G$31/H161)*B$155</f>
        <v>57989</v>
      </c>
      <c r="J161" s="164">
        <f t="shared" si="24"/>
        <v>103889</v>
      </c>
      <c r="K161" s="176">
        <f t="shared" si="25"/>
        <v>103900</v>
      </c>
    </row>
    <row r="162" spans="1:11" ht="15" customHeight="1" thickTop="1">
      <c r="A162" s="329">
        <v>2650</v>
      </c>
      <c r="B162" s="332">
        <v>6</v>
      </c>
      <c r="C162" s="332">
        <f>計算基礎!$J$2*B162</f>
        <v>37800</v>
      </c>
      <c r="D162" s="332">
        <f>A162*2</f>
        <v>5300</v>
      </c>
      <c r="E162" s="332">
        <f>A162+25</f>
        <v>2675</v>
      </c>
      <c r="F162" s="350">
        <f>ROUNDUP(((24*E162^2)+(2670*E162))*0.0001/B162,-2)</f>
        <v>3000</v>
      </c>
      <c r="G162" s="58" t="s">
        <v>58</v>
      </c>
      <c r="H162" s="186">
        <v>14</v>
      </c>
      <c r="I162" s="86">
        <f>計算基礎!$H$4*(計算基礎!$G$31/H162)*B$162</f>
        <v>24852.428571428572</v>
      </c>
      <c r="J162" s="60">
        <f t="shared" ref="J162:J168" si="26">C$162+D$162+F$162+I162</f>
        <v>70952.42857142858</v>
      </c>
      <c r="K162" s="60">
        <f>ROUNDUP(J162,-2)</f>
        <v>71000</v>
      </c>
    </row>
    <row r="163" spans="1:11" ht="15" customHeight="1">
      <c r="A163" s="330"/>
      <c r="B163" s="333"/>
      <c r="C163" s="333"/>
      <c r="D163" s="333"/>
      <c r="E163" s="333"/>
      <c r="F163" s="348"/>
      <c r="G163" s="55" t="s">
        <v>19</v>
      </c>
      <c r="H163" s="182">
        <v>11</v>
      </c>
      <c r="I163" s="82">
        <f>計算基礎!$H$4*(計算基礎!$G$31/H163)*B$162</f>
        <v>31630.36363636364</v>
      </c>
      <c r="J163" s="42">
        <f t="shared" si="26"/>
        <v>77730.363636363647</v>
      </c>
      <c r="K163" s="42">
        <f t="shared" si="25"/>
        <v>77800</v>
      </c>
    </row>
    <row r="164" spans="1:11" ht="15" customHeight="1">
      <c r="A164" s="330"/>
      <c r="B164" s="333"/>
      <c r="C164" s="333"/>
      <c r="D164" s="333"/>
      <c r="E164" s="333"/>
      <c r="F164" s="348"/>
      <c r="G164" s="55" t="s">
        <v>20</v>
      </c>
      <c r="H164" s="182">
        <v>9</v>
      </c>
      <c r="I164" s="82">
        <f>計算基礎!$H$4*(計算基礎!$G$31/H164)*B$162</f>
        <v>38659.333333333336</v>
      </c>
      <c r="J164" s="42">
        <f t="shared" si="26"/>
        <v>84759.333333333343</v>
      </c>
      <c r="K164" s="42">
        <f t="shared" si="25"/>
        <v>84800</v>
      </c>
    </row>
    <row r="165" spans="1:11" ht="15" customHeight="1">
      <c r="A165" s="330"/>
      <c r="B165" s="333"/>
      <c r="C165" s="333"/>
      <c r="D165" s="333"/>
      <c r="E165" s="333"/>
      <c r="F165" s="348"/>
      <c r="G165" s="55" t="s">
        <v>21</v>
      </c>
      <c r="H165" s="182">
        <v>8</v>
      </c>
      <c r="I165" s="82">
        <f>計算基礎!$H$4*(計算基礎!$G$31/H165)*B$162</f>
        <v>43491.75</v>
      </c>
      <c r="J165" s="42">
        <f t="shared" si="26"/>
        <v>89591.75</v>
      </c>
      <c r="K165" s="42">
        <f t="shared" si="25"/>
        <v>89600</v>
      </c>
    </row>
    <row r="166" spans="1:11" ht="15" customHeight="1">
      <c r="A166" s="330"/>
      <c r="B166" s="333"/>
      <c r="C166" s="333"/>
      <c r="D166" s="333"/>
      <c r="E166" s="333"/>
      <c r="F166" s="348"/>
      <c r="G166" s="55" t="s">
        <v>22</v>
      </c>
      <c r="H166" s="182">
        <v>7</v>
      </c>
      <c r="I166" s="82">
        <f>計算基礎!$H$4*(計算基礎!$G$31/H166)*B$162</f>
        <v>49704.857142857145</v>
      </c>
      <c r="J166" s="42">
        <f t="shared" si="26"/>
        <v>95804.857142857145</v>
      </c>
      <c r="K166" s="42">
        <f t="shared" si="25"/>
        <v>95900</v>
      </c>
    </row>
    <row r="167" spans="1:11" ht="15" customHeight="1">
      <c r="A167" s="330"/>
      <c r="B167" s="333"/>
      <c r="C167" s="333"/>
      <c r="D167" s="333"/>
      <c r="E167" s="333"/>
      <c r="F167" s="348"/>
      <c r="G167" s="55" t="s">
        <v>23</v>
      </c>
      <c r="H167" s="182">
        <v>6</v>
      </c>
      <c r="I167" s="82">
        <f>計算基礎!$H$4*(計算基礎!$G$31/H167)*B$162</f>
        <v>57989</v>
      </c>
      <c r="J167" s="42">
        <f t="shared" si="26"/>
        <v>104089</v>
      </c>
      <c r="K167" s="42">
        <f t="shared" si="25"/>
        <v>104100</v>
      </c>
    </row>
    <row r="168" spans="1:11" ht="15" customHeight="1" thickBot="1">
      <c r="A168" s="335"/>
      <c r="B168" s="337"/>
      <c r="C168" s="337"/>
      <c r="D168" s="337"/>
      <c r="E168" s="337"/>
      <c r="F168" s="349"/>
      <c r="G168" s="56" t="s">
        <v>24</v>
      </c>
      <c r="H168" s="183">
        <v>6</v>
      </c>
      <c r="I168" s="87">
        <f>計算基礎!$H$4*(計算基礎!$G$31/H168)*B$162</f>
        <v>57989</v>
      </c>
      <c r="J168" s="165">
        <f t="shared" si="26"/>
        <v>104089</v>
      </c>
      <c r="K168" s="41">
        <f t="shared" si="25"/>
        <v>104100</v>
      </c>
    </row>
    <row r="169" spans="1:11" ht="15" customHeight="1" thickTop="1">
      <c r="A169" s="341">
        <v>2700</v>
      </c>
      <c r="B169" s="332">
        <v>6</v>
      </c>
      <c r="C169" s="333">
        <f>計算基礎!$J$2*B169</f>
        <v>37800</v>
      </c>
      <c r="D169" s="333">
        <f>A169*2</f>
        <v>5400</v>
      </c>
      <c r="E169" s="333">
        <f>A169+25</f>
        <v>2725</v>
      </c>
      <c r="F169" s="348">
        <f>ROUNDUP(((24*E169^2)+(2670*E169))*0.0001/B169,-2)</f>
        <v>3100</v>
      </c>
      <c r="G169" s="53" t="s">
        <v>58</v>
      </c>
      <c r="H169" s="186">
        <v>14</v>
      </c>
      <c r="I169" s="81">
        <f>計算基礎!$H$4*(計算基礎!$G$31/H169)*B$169</f>
        <v>24852.428571428572</v>
      </c>
      <c r="J169" s="42">
        <f t="shared" ref="J169:J175" si="27">C$169+D$169+F$169+I169</f>
        <v>71152.42857142858</v>
      </c>
      <c r="K169" s="42">
        <f>ROUNDUP(J169,-2)</f>
        <v>71200</v>
      </c>
    </row>
    <row r="170" spans="1:11" ht="15" customHeight="1">
      <c r="A170" s="330"/>
      <c r="B170" s="333"/>
      <c r="C170" s="333"/>
      <c r="D170" s="333"/>
      <c r="E170" s="333"/>
      <c r="F170" s="348"/>
      <c r="G170" s="55" t="s">
        <v>19</v>
      </c>
      <c r="H170" s="182">
        <v>11</v>
      </c>
      <c r="I170" s="82">
        <f>計算基礎!$H$4*(計算基礎!$G$31/H170)*B$169</f>
        <v>31630.36363636364</v>
      </c>
      <c r="J170" s="42">
        <f t="shared" si="27"/>
        <v>77930.363636363647</v>
      </c>
      <c r="K170" s="42">
        <f t="shared" si="25"/>
        <v>78000</v>
      </c>
    </row>
    <row r="171" spans="1:11" ht="15" customHeight="1">
      <c r="A171" s="330"/>
      <c r="B171" s="333"/>
      <c r="C171" s="333"/>
      <c r="D171" s="333"/>
      <c r="E171" s="333"/>
      <c r="F171" s="348"/>
      <c r="G171" s="55" t="s">
        <v>20</v>
      </c>
      <c r="H171" s="182">
        <v>9</v>
      </c>
      <c r="I171" s="82">
        <f>計算基礎!$H$4*(計算基礎!$G$31/H171)*B$169</f>
        <v>38659.333333333336</v>
      </c>
      <c r="J171" s="42">
        <f t="shared" si="27"/>
        <v>84959.333333333343</v>
      </c>
      <c r="K171" s="42">
        <f t="shared" si="25"/>
        <v>85000</v>
      </c>
    </row>
    <row r="172" spans="1:11" ht="15" customHeight="1">
      <c r="A172" s="330"/>
      <c r="B172" s="333"/>
      <c r="C172" s="333"/>
      <c r="D172" s="333"/>
      <c r="E172" s="333"/>
      <c r="F172" s="348"/>
      <c r="G172" s="55" t="s">
        <v>21</v>
      </c>
      <c r="H172" s="182">
        <v>8</v>
      </c>
      <c r="I172" s="82">
        <f>計算基礎!$H$4*(計算基礎!$G$31/H172)*B$169</f>
        <v>43491.75</v>
      </c>
      <c r="J172" s="42">
        <f t="shared" si="27"/>
        <v>89791.75</v>
      </c>
      <c r="K172" s="42">
        <f t="shared" si="25"/>
        <v>89800</v>
      </c>
    </row>
    <row r="173" spans="1:11" ht="15" customHeight="1">
      <c r="A173" s="330"/>
      <c r="B173" s="333"/>
      <c r="C173" s="333"/>
      <c r="D173" s="333"/>
      <c r="E173" s="333"/>
      <c r="F173" s="348"/>
      <c r="G173" s="55" t="s">
        <v>22</v>
      </c>
      <c r="H173" s="182">
        <v>7</v>
      </c>
      <c r="I173" s="82">
        <f>計算基礎!$H$4*(計算基礎!$G$31/H173)*B$169</f>
        <v>49704.857142857145</v>
      </c>
      <c r="J173" s="42">
        <f t="shared" si="27"/>
        <v>96004.857142857145</v>
      </c>
      <c r="K173" s="42">
        <f t="shared" si="25"/>
        <v>96100</v>
      </c>
    </row>
    <row r="174" spans="1:11" ht="15" customHeight="1">
      <c r="A174" s="330"/>
      <c r="B174" s="333"/>
      <c r="C174" s="333"/>
      <c r="D174" s="333"/>
      <c r="E174" s="333"/>
      <c r="F174" s="348"/>
      <c r="G174" s="55" t="s">
        <v>23</v>
      </c>
      <c r="H174" s="182">
        <v>6</v>
      </c>
      <c r="I174" s="82">
        <f>計算基礎!$H$4*(計算基礎!$G$31/H174)*B$169</f>
        <v>57989</v>
      </c>
      <c r="J174" s="42">
        <f t="shared" si="27"/>
        <v>104289</v>
      </c>
      <c r="K174" s="42">
        <f t="shared" si="25"/>
        <v>104300</v>
      </c>
    </row>
    <row r="175" spans="1:11" ht="15" customHeight="1" thickBot="1">
      <c r="A175" s="335"/>
      <c r="B175" s="337"/>
      <c r="C175" s="337"/>
      <c r="D175" s="337"/>
      <c r="E175" s="337"/>
      <c r="F175" s="349"/>
      <c r="G175" s="56" t="s">
        <v>24</v>
      </c>
      <c r="H175" s="183">
        <v>6</v>
      </c>
      <c r="I175" s="87">
        <f>計算基礎!$H$4*(計算基礎!$G$31/H175)*B$169</f>
        <v>57989</v>
      </c>
      <c r="J175" s="41">
        <f t="shared" si="27"/>
        <v>104289</v>
      </c>
      <c r="K175" s="41">
        <f t="shared" si="25"/>
        <v>104300</v>
      </c>
    </row>
    <row r="176" spans="1:11" ht="15" customHeight="1" thickTop="1">
      <c r="A176" s="341">
        <v>2750</v>
      </c>
      <c r="B176" s="332">
        <v>6</v>
      </c>
      <c r="C176" s="332">
        <f>計算基礎!$J$2*B176</f>
        <v>37800</v>
      </c>
      <c r="D176" s="332">
        <f>A176*2</f>
        <v>5500</v>
      </c>
      <c r="E176" s="342">
        <f>A176+25</f>
        <v>2775</v>
      </c>
      <c r="F176" s="350">
        <f>ROUNDUP(((24*E176^2)+(2670*E176))*0.0001/B176,-2)</f>
        <v>3300</v>
      </c>
      <c r="G176" s="53" t="s">
        <v>58</v>
      </c>
      <c r="H176" s="181">
        <v>14</v>
      </c>
      <c r="I176" s="81">
        <f>計算基礎!$H$4*(計算基礎!$G$31/H176)*B$176</f>
        <v>24852.428571428572</v>
      </c>
      <c r="J176" s="42">
        <f t="shared" ref="J176:J182" si="28">C$176+D$176+F$176+I176</f>
        <v>71452.42857142858</v>
      </c>
      <c r="K176" s="42">
        <f>ROUNDUP(J176,-2)</f>
        <v>71500</v>
      </c>
    </row>
    <row r="177" spans="1:11" ht="15" customHeight="1">
      <c r="A177" s="330"/>
      <c r="B177" s="333"/>
      <c r="C177" s="333"/>
      <c r="D177" s="333"/>
      <c r="E177" s="333"/>
      <c r="F177" s="348"/>
      <c r="G177" s="55" t="s">
        <v>19</v>
      </c>
      <c r="H177" s="182">
        <v>11</v>
      </c>
      <c r="I177" s="82">
        <f>計算基礎!$H$4*(計算基礎!$G$31/H177)*B$176</f>
        <v>31630.36363636364</v>
      </c>
      <c r="J177" s="42">
        <f t="shared" si="28"/>
        <v>78230.363636363647</v>
      </c>
      <c r="K177" s="42">
        <f t="shared" si="25"/>
        <v>78300</v>
      </c>
    </row>
    <row r="178" spans="1:11" ht="15" customHeight="1">
      <c r="A178" s="330"/>
      <c r="B178" s="333"/>
      <c r="C178" s="333"/>
      <c r="D178" s="333"/>
      <c r="E178" s="333"/>
      <c r="F178" s="348"/>
      <c r="G178" s="55" t="s">
        <v>20</v>
      </c>
      <c r="H178" s="182">
        <v>9</v>
      </c>
      <c r="I178" s="82">
        <f>計算基礎!$H$4*(計算基礎!$G$31/H178)*B$176</f>
        <v>38659.333333333336</v>
      </c>
      <c r="J178" s="42">
        <f t="shared" si="28"/>
        <v>85259.333333333343</v>
      </c>
      <c r="K178" s="42">
        <f t="shared" si="25"/>
        <v>85300</v>
      </c>
    </row>
    <row r="179" spans="1:11" ht="15" customHeight="1">
      <c r="A179" s="330"/>
      <c r="B179" s="333"/>
      <c r="C179" s="333"/>
      <c r="D179" s="333"/>
      <c r="E179" s="333"/>
      <c r="F179" s="348"/>
      <c r="G179" s="55" t="s">
        <v>21</v>
      </c>
      <c r="H179" s="182">
        <v>8</v>
      </c>
      <c r="I179" s="82">
        <f>計算基礎!$H$4*(計算基礎!$G$31/H179)*B$176</f>
        <v>43491.75</v>
      </c>
      <c r="J179" s="42">
        <f t="shared" si="28"/>
        <v>90091.75</v>
      </c>
      <c r="K179" s="42">
        <f t="shared" si="25"/>
        <v>90100</v>
      </c>
    </row>
    <row r="180" spans="1:11" ht="15" customHeight="1">
      <c r="A180" s="330"/>
      <c r="B180" s="333"/>
      <c r="C180" s="333"/>
      <c r="D180" s="333"/>
      <c r="E180" s="333"/>
      <c r="F180" s="348"/>
      <c r="G180" s="55" t="s">
        <v>22</v>
      </c>
      <c r="H180" s="182">
        <v>7</v>
      </c>
      <c r="I180" s="82">
        <f>計算基礎!$H$4*(計算基礎!$G$31/H180)*B$176</f>
        <v>49704.857142857145</v>
      </c>
      <c r="J180" s="42">
        <f t="shared" si="28"/>
        <v>96304.857142857145</v>
      </c>
      <c r="K180" s="42">
        <f t="shared" si="25"/>
        <v>96400</v>
      </c>
    </row>
    <row r="181" spans="1:11" ht="15" customHeight="1">
      <c r="A181" s="330"/>
      <c r="B181" s="333"/>
      <c r="C181" s="333"/>
      <c r="D181" s="333"/>
      <c r="E181" s="333"/>
      <c r="F181" s="348"/>
      <c r="G181" s="55" t="s">
        <v>23</v>
      </c>
      <c r="H181" s="182">
        <v>6</v>
      </c>
      <c r="I181" s="82">
        <f>計算基礎!$H$4*(計算基礎!$G$31/H181)*B$176</f>
        <v>57989</v>
      </c>
      <c r="J181" s="42">
        <f t="shared" si="28"/>
        <v>104589</v>
      </c>
      <c r="K181" s="42">
        <f t="shared" si="25"/>
        <v>104600</v>
      </c>
    </row>
    <row r="182" spans="1:11" ht="15" customHeight="1" thickBot="1">
      <c r="A182" s="331"/>
      <c r="B182" s="337"/>
      <c r="C182" s="337"/>
      <c r="D182" s="337"/>
      <c r="E182" s="337"/>
      <c r="F182" s="349"/>
      <c r="G182" s="57" t="s">
        <v>24</v>
      </c>
      <c r="H182" s="184">
        <v>6</v>
      </c>
      <c r="I182" s="151">
        <f>計算基礎!$H$4*(計算基礎!$G$31/H182)*B$176</f>
        <v>57989</v>
      </c>
      <c r="J182" s="41">
        <f t="shared" si="28"/>
        <v>104589</v>
      </c>
      <c r="K182" s="41">
        <f t="shared" si="25"/>
        <v>104600</v>
      </c>
    </row>
    <row r="183" spans="1:11" ht="15" customHeight="1" thickTop="1">
      <c r="A183" s="329">
        <v>2800</v>
      </c>
      <c r="B183" s="332">
        <v>6</v>
      </c>
      <c r="C183" s="332">
        <f>計算基礎!$J$2*B183</f>
        <v>37800</v>
      </c>
      <c r="D183" s="332">
        <f>A183*2</f>
        <v>5600</v>
      </c>
      <c r="E183" s="342">
        <f>A183+25</f>
        <v>2825</v>
      </c>
      <c r="F183" s="350">
        <f>ROUNDUP(((24*E183^2)+(2670*E183))*0.0001/B183,-2)</f>
        <v>3400</v>
      </c>
      <c r="G183" s="58" t="s">
        <v>58</v>
      </c>
      <c r="H183" s="186">
        <v>14</v>
      </c>
      <c r="I183" s="86">
        <f>計算基礎!$H$4*(計算基礎!$G$31/H183)*B$183</f>
        <v>24852.428571428572</v>
      </c>
      <c r="J183" s="42">
        <f t="shared" ref="J183:J189" si="29">C$183+D$183+F$183+I183</f>
        <v>71652.42857142858</v>
      </c>
      <c r="K183" s="42">
        <f>ROUNDUP(J183,-2)</f>
        <v>71700</v>
      </c>
    </row>
    <row r="184" spans="1:11" ht="15" customHeight="1">
      <c r="A184" s="330"/>
      <c r="B184" s="333"/>
      <c r="C184" s="333"/>
      <c r="D184" s="333"/>
      <c r="E184" s="333"/>
      <c r="F184" s="348"/>
      <c r="G184" s="55" t="s">
        <v>19</v>
      </c>
      <c r="H184" s="182">
        <v>11</v>
      </c>
      <c r="I184" s="82">
        <f>計算基礎!$H$4*(計算基礎!$G$31/H184)*B$183</f>
        <v>31630.36363636364</v>
      </c>
      <c r="J184" s="42">
        <f t="shared" si="29"/>
        <v>78430.363636363647</v>
      </c>
      <c r="K184" s="42">
        <f t="shared" si="25"/>
        <v>78500</v>
      </c>
    </row>
    <row r="185" spans="1:11" ht="15" customHeight="1">
      <c r="A185" s="330"/>
      <c r="B185" s="333"/>
      <c r="C185" s="333"/>
      <c r="D185" s="333"/>
      <c r="E185" s="333"/>
      <c r="F185" s="348"/>
      <c r="G185" s="55" t="s">
        <v>20</v>
      </c>
      <c r="H185" s="182">
        <v>9</v>
      </c>
      <c r="I185" s="82">
        <f>計算基礎!$H$4*(計算基礎!$G$31/H185)*B$183</f>
        <v>38659.333333333336</v>
      </c>
      <c r="J185" s="42">
        <f t="shared" si="29"/>
        <v>85459.333333333343</v>
      </c>
      <c r="K185" s="42">
        <f t="shared" si="25"/>
        <v>85500</v>
      </c>
    </row>
    <row r="186" spans="1:11" ht="15" customHeight="1">
      <c r="A186" s="330"/>
      <c r="B186" s="333"/>
      <c r="C186" s="333"/>
      <c r="D186" s="333"/>
      <c r="E186" s="333"/>
      <c r="F186" s="348"/>
      <c r="G186" s="55" t="s">
        <v>21</v>
      </c>
      <c r="H186" s="182">
        <v>8</v>
      </c>
      <c r="I186" s="82">
        <f>計算基礎!$H$4*(計算基礎!$G$31/H186)*B$183</f>
        <v>43491.75</v>
      </c>
      <c r="J186" s="42">
        <f t="shared" si="29"/>
        <v>90291.75</v>
      </c>
      <c r="K186" s="42">
        <f t="shared" si="25"/>
        <v>90300</v>
      </c>
    </row>
    <row r="187" spans="1:11" ht="15" customHeight="1">
      <c r="A187" s="330"/>
      <c r="B187" s="333"/>
      <c r="C187" s="333"/>
      <c r="D187" s="333"/>
      <c r="E187" s="333"/>
      <c r="F187" s="348"/>
      <c r="G187" s="55" t="s">
        <v>22</v>
      </c>
      <c r="H187" s="182">
        <v>7</v>
      </c>
      <c r="I187" s="82">
        <f>計算基礎!$H$4*(計算基礎!$G$31/H187)*B$183</f>
        <v>49704.857142857145</v>
      </c>
      <c r="J187" s="42">
        <f t="shared" si="29"/>
        <v>96504.857142857145</v>
      </c>
      <c r="K187" s="42">
        <f t="shared" si="25"/>
        <v>96600</v>
      </c>
    </row>
    <row r="188" spans="1:11" ht="15" customHeight="1">
      <c r="A188" s="330"/>
      <c r="B188" s="333"/>
      <c r="C188" s="333"/>
      <c r="D188" s="333"/>
      <c r="E188" s="333"/>
      <c r="F188" s="348"/>
      <c r="G188" s="55" t="s">
        <v>23</v>
      </c>
      <c r="H188" s="182">
        <v>6</v>
      </c>
      <c r="I188" s="82">
        <f>計算基礎!$H$4*(計算基礎!$G$31/H188)*B$183</f>
        <v>57989</v>
      </c>
      <c r="J188" s="42">
        <f t="shared" si="29"/>
        <v>104789</v>
      </c>
      <c r="K188" s="42">
        <f t="shared" si="25"/>
        <v>104800</v>
      </c>
    </row>
    <row r="189" spans="1:11" ht="15" customHeight="1" thickBot="1">
      <c r="A189" s="335"/>
      <c r="B189" s="337"/>
      <c r="C189" s="337"/>
      <c r="D189" s="337"/>
      <c r="E189" s="337"/>
      <c r="F189" s="349"/>
      <c r="G189" s="56" t="s">
        <v>24</v>
      </c>
      <c r="H189" s="183">
        <v>6</v>
      </c>
      <c r="I189" s="87">
        <f>計算基礎!$H$4*(計算基礎!$G$31/H189)*B$183</f>
        <v>57989</v>
      </c>
      <c r="J189" s="41">
        <f t="shared" si="29"/>
        <v>104789</v>
      </c>
      <c r="K189" s="41">
        <f t="shared" si="25"/>
        <v>104800</v>
      </c>
    </row>
    <row r="190" spans="1:11" ht="15" customHeight="1" thickTop="1">
      <c r="A190" s="341">
        <v>2850</v>
      </c>
      <c r="B190" s="332">
        <v>6</v>
      </c>
      <c r="C190" s="332">
        <f>計算基礎!$J$2*B190</f>
        <v>37800</v>
      </c>
      <c r="D190" s="332">
        <f>A190*2</f>
        <v>5700</v>
      </c>
      <c r="E190" s="342">
        <f>A190+25</f>
        <v>2875</v>
      </c>
      <c r="F190" s="350">
        <f>ROUNDUP(((24*E190^2)+(2670*E190))*0.0001/B190,-2)</f>
        <v>3500</v>
      </c>
      <c r="G190" s="53" t="s">
        <v>58</v>
      </c>
      <c r="H190" s="181">
        <v>14</v>
      </c>
      <c r="I190" s="81">
        <f>計算基礎!$H$4*(計算基礎!$G$31/H190)*B$190</f>
        <v>24852.428571428572</v>
      </c>
      <c r="J190" s="42">
        <f t="shared" ref="J190:J196" si="30">C$190+D$190+F$190+I190</f>
        <v>71852.42857142858</v>
      </c>
      <c r="K190" s="42">
        <f>ROUNDUP(J190,-2)</f>
        <v>71900</v>
      </c>
    </row>
    <row r="191" spans="1:11" ht="15" customHeight="1">
      <c r="A191" s="330"/>
      <c r="B191" s="333"/>
      <c r="C191" s="333"/>
      <c r="D191" s="333"/>
      <c r="E191" s="333"/>
      <c r="F191" s="348"/>
      <c r="G191" s="55" t="s">
        <v>19</v>
      </c>
      <c r="H191" s="182">
        <v>11</v>
      </c>
      <c r="I191" s="82">
        <f>計算基礎!$H$4*(計算基礎!$G$31/H191)*B$190</f>
        <v>31630.36363636364</v>
      </c>
      <c r="J191" s="42">
        <f t="shared" si="30"/>
        <v>78630.363636363647</v>
      </c>
      <c r="K191" s="42">
        <f t="shared" si="25"/>
        <v>78700</v>
      </c>
    </row>
    <row r="192" spans="1:11" ht="15" customHeight="1">
      <c r="A192" s="330"/>
      <c r="B192" s="333"/>
      <c r="C192" s="333"/>
      <c r="D192" s="333"/>
      <c r="E192" s="333"/>
      <c r="F192" s="348"/>
      <c r="G192" s="55" t="s">
        <v>20</v>
      </c>
      <c r="H192" s="182">
        <v>9</v>
      </c>
      <c r="I192" s="82">
        <f>計算基礎!$H$4*(計算基礎!$G$31/H192)*B$190</f>
        <v>38659.333333333336</v>
      </c>
      <c r="J192" s="42">
        <f t="shared" si="30"/>
        <v>85659.333333333343</v>
      </c>
      <c r="K192" s="42">
        <f t="shared" si="25"/>
        <v>85700</v>
      </c>
    </row>
    <row r="193" spans="1:11" ht="15" customHeight="1">
      <c r="A193" s="330"/>
      <c r="B193" s="333"/>
      <c r="C193" s="333"/>
      <c r="D193" s="333"/>
      <c r="E193" s="333"/>
      <c r="F193" s="348"/>
      <c r="G193" s="55" t="s">
        <v>21</v>
      </c>
      <c r="H193" s="182">
        <v>8</v>
      </c>
      <c r="I193" s="82">
        <f>計算基礎!$H$4*(計算基礎!$G$31/H193)*B$190</f>
        <v>43491.75</v>
      </c>
      <c r="J193" s="42">
        <f t="shared" si="30"/>
        <v>90491.75</v>
      </c>
      <c r="K193" s="42">
        <f t="shared" si="25"/>
        <v>90500</v>
      </c>
    </row>
    <row r="194" spans="1:11" ht="15" customHeight="1">
      <c r="A194" s="330"/>
      <c r="B194" s="333"/>
      <c r="C194" s="333"/>
      <c r="D194" s="333"/>
      <c r="E194" s="333"/>
      <c r="F194" s="348"/>
      <c r="G194" s="55" t="s">
        <v>22</v>
      </c>
      <c r="H194" s="182">
        <v>7</v>
      </c>
      <c r="I194" s="82">
        <f>計算基礎!$H$4*(計算基礎!$G$31/H194)*B$190</f>
        <v>49704.857142857145</v>
      </c>
      <c r="J194" s="42">
        <f t="shared" si="30"/>
        <v>96704.857142857145</v>
      </c>
      <c r="K194" s="42">
        <f t="shared" si="25"/>
        <v>96800</v>
      </c>
    </row>
    <row r="195" spans="1:11" ht="15" customHeight="1">
      <c r="A195" s="330"/>
      <c r="B195" s="333"/>
      <c r="C195" s="333"/>
      <c r="D195" s="333"/>
      <c r="E195" s="333"/>
      <c r="F195" s="348"/>
      <c r="G195" s="55" t="s">
        <v>23</v>
      </c>
      <c r="H195" s="182">
        <v>6</v>
      </c>
      <c r="I195" s="82">
        <f>計算基礎!$H$4*(計算基礎!$G$31/H195)*B$190</f>
        <v>57989</v>
      </c>
      <c r="J195" s="42">
        <f t="shared" si="30"/>
        <v>104989</v>
      </c>
      <c r="K195" s="42">
        <f t="shared" si="25"/>
        <v>105000</v>
      </c>
    </row>
    <row r="196" spans="1:11" ht="15" customHeight="1" thickBot="1">
      <c r="A196" s="335"/>
      <c r="B196" s="337"/>
      <c r="C196" s="337"/>
      <c r="D196" s="337"/>
      <c r="E196" s="337"/>
      <c r="F196" s="349"/>
      <c r="G196" s="56" t="s">
        <v>24</v>
      </c>
      <c r="H196" s="183">
        <v>6</v>
      </c>
      <c r="I196" s="87">
        <f>計算基礎!$H$4*(計算基礎!$G$31/H196)*B$190</f>
        <v>57989</v>
      </c>
      <c r="J196" s="41">
        <f t="shared" si="30"/>
        <v>104989</v>
      </c>
      <c r="K196" s="41">
        <f t="shared" si="25"/>
        <v>105000</v>
      </c>
    </row>
    <row r="197" spans="1:11" ht="15" customHeight="1" thickTop="1">
      <c r="A197" s="329">
        <v>2900</v>
      </c>
      <c r="B197" s="332">
        <v>6</v>
      </c>
      <c r="C197" s="332">
        <f>計算基礎!$J$2*B197</f>
        <v>37800</v>
      </c>
      <c r="D197" s="332">
        <f>A197*2</f>
        <v>5800</v>
      </c>
      <c r="E197" s="332">
        <f>A197+25</f>
        <v>2925</v>
      </c>
      <c r="F197" s="350">
        <f>ROUNDUP(((24*E197^2)+(2670*E197))*0.0001/B197,-2)</f>
        <v>3600</v>
      </c>
      <c r="G197" s="58" t="s">
        <v>58</v>
      </c>
      <c r="H197" s="186">
        <v>14</v>
      </c>
      <c r="I197" s="86">
        <f>計算基礎!$H$4*(計算基礎!$G$31/H197)*B$197</f>
        <v>24852.428571428572</v>
      </c>
      <c r="J197" s="60">
        <f t="shared" ref="J197:J203" si="31">C$197+D$197+F$197+I197</f>
        <v>72052.42857142858</v>
      </c>
      <c r="K197" s="60">
        <f>ROUNDUP(J197,-2)</f>
        <v>72100</v>
      </c>
    </row>
    <row r="198" spans="1:11" ht="15" customHeight="1">
      <c r="A198" s="330"/>
      <c r="B198" s="333"/>
      <c r="C198" s="333"/>
      <c r="D198" s="333"/>
      <c r="E198" s="333"/>
      <c r="F198" s="348"/>
      <c r="G198" s="55" t="s">
        <v>19</v>
      </c>
      <c r="H198" s="182">
        <v>11</v>
      </c>
      <c r="I198" s="82">
        <f>計算基礎!$H$4*(計算基礎!$G$31/H198)*B$197</f>
        <v>31630.36363636364</v>
      </c>
      <c r="J198" s="42">
        <f t="shared" si="31"/>
        <v>78830.363636363647</v>
      </c>
      <c r="K198" s="42">
        <f t="shared" si="25"/>
        <v>78900</v>
      </c>
    </row>
    <row r="199" spans="1:11" ht="15" customHeight="1">
      <c r="A199" s="330"/>
      <c r="B199" s="333"/>
      <c r="C199" s="333"/>
      <c r="D199" s="333"/>
      <c r="E199" s="333"/>
      <c r="F199" s="348"/>
      <c r="G199" s="55" t="s">
        <v>20</v>
      </c>
      <c r="H199" s="182">
        <v>9</v>
      </c>
      <c r="I199" s="82">
        <f>計算基礎!$H$4*(計算基礎!$G$31/H199)*B$197</f>
        <v>38659.333333333336</v>
      </c>
      <c r="J199" s="42">
        <f t="shared" si="31"/>
        <v>85859.333333333343</v>
      </c>
      <c r="K199" s="42">
        <f t="shared" si="25"/>
        <v>85900</v>
      </c>
    </row>
    <row r="200" spans="1:11" ht="15" customHeight="1">
      <c r="A200" s="330"/>
      <c r="B200" s="333"/>
      <c r="C200" s="333"/>
      <c r="D200" s="333"/>
      <c r="E200" s="333"/>
      <c r="F200" s="348"/>
      <c r="G200" s="55" t="s">
        <v>21</v>
      </c>
      <c r="H200" s="182">
        <v>8</v>
      </c>
      <c r="I200" s="82">
        <f>計算基礎!$H$4*(計算基礎!$G$31/H200)*B$197</f>
        <v>43491.75</v>
      </c>
      <c r="J200" s="42">
        <f t="shared" si="31"/>
        <v>90691.75</v>
      </c>
      <c r="K200" s="42">
        <f t="shared" si="25"/>
        <v>90700</v>
      </c>
    </row>
    <row r="201" spans="1:11" ht="15" customHeight="1">
      <c r="A201" s="330"/>
      <c r="B201" s="333"/>
      <c r="C201" s="333"/>
      <c r="D201" s="333"/>
      <c r="E201" s="333"/>
      <c r="F201" s="348"/>
      <c r="G201" s="55" t="s">
        <v>22</v>
      </c>
      <c r="H201" s="182">
        <v>7</v>
      </c>
      <c r="I201" s="82">
        <f>計算基礎!$H$4*(計算基礎!$G$31/H201)*B$197</f>
        <v>49704.857142857145</v>
      </c>
      <c r="J201" s="42">
        <f t="shared" si="31"/>
        <v>96904.857142857145</v>
      </c>
      <c r="K201" s="42">
        <f t="shared" si="25"/>
        <v>97000</v>
      </c>
    </row>
    <row r="202" spans="1:11" ht="15" customHeight="1">
      <c r="A202" s="330"/>
      <c r="B202" s="333"/>
      <c r="C202" s="333"/>
      <c r="D202" s="333"/>
      <c r="E202" s="333"/>
      <c r="F202" s="348"/>
      <c r="G202" s="55" t="s">
        <v>23</v>
      </c>
      <c r="H202" s="182">
        <v>6</v>
      </c>
      <c r="I202" s="82">
        <f>計算基礎!$H$4*(計算基礎!$G$31/H202)*B$197</f>
        <v>57989</v>
      </c>
      <c r="J202" s="42">
        <f t="shared" si="31"/>
        <v>105189</v>
      </c>
      <c r="K202" s="42">
        <f t="shared" si="25"/>
        <v>105200</v>
      </c>
    </row>
    <row r="203" spans="1:11" ht="15" customHeight="1" thickBot="1">
      <c r="A203" s="344"/>
      <c r="B203" s="345"/>
      <c r="C203" s="345"/>
      <c r="D203" s="345"/>
      <c r="E203" s="345"/>
      <c r="F203" s="352"/>
      <c r="G203" s="121" t="s">
        <v>24</v>
      </c>
      <c r="H203" s="187">
        <v>6</v>
      </c>
      <c r="I203" s="167">
        <f>計算基礎!$H$4*(計算基礎!$G$31/H203)*B$197</f>
        <v>57989</v>
      </c>
      <c r="J203" s="168">
        <f t="shared" si="31"/>
        <v>105189</v>
      </c>
      <c r="K203" s="63">
        <f t="shared" si="25"/>
        <v>105200</v>
      </c>
    </row>
    <row r="204" spans="1:11" ht="15" customHeight="1" thickTop="1" thickBot="1">
      <c r="A204" s="142"/>
      <c r="B204" s="142"/>
      <c r="C204" s="142"/>
      <c r="D204" s="142"/>
      <c r="E204" s="142"/>
      <c r="F204" s="142"/>
    </row>
    <row r="205" spans="1:11" ht="15" customHeight="1" thickBot="1">
      <c r="A205" s="189" t="s">
        <v>1</v>
      </c>
      <c r="B205" s="190" t="s">
        <v>61</v>
      </c>
      <c r="C205" s="191" t="str">
        <f>"融着費(@" &amp; 計算基礎!$J$2&amp;")"</f>
        <v>融着費(@6300)</v>
      </c>
      <c r="D205" s="190" t="s">
        <v>60</v>
      </c>
      <c r="E205" s="190"/>
      <c r="F205" s="190" t="s">
        <v>59</v>
      </c>
      <c r="G205" s="189" t="s">
        <v>0</v>
      </c>
      <c r="H205" s="192" t="s">
        <v>3</v>
      </c>
      <c r="I205" s="191" t="s">
        <v>2</v>
      </c>
      <c r="J205" s="193"/>
      <c r="K205" s="193" t="s">
        <v>49</v>
      </c>
    </row>
    <row r="206" spans="1:11" ht="15" customHeight="1" thickTop="1">
      <c r="A206" s="334">
        <v>2950</v>
      </c>
      <c r="B206" s="336">
        <v>7</v>
      </c>
      <c r="C206" s="336">
        <f>計算基礎!$J$2*B206</f>
        <v>44100</v>
      </c>
      <c r="D206" s="336">
        <f>A206*2</f>
        <v>5900</v>
      </c>
      <c r="E206" s="336">
        <f>A206+25</f>
        <v>2975</v>
      </c>
      <c r="F206" s="351">
        <f>ROUNDUP(((24*E206^2)+(2670*E206))*0.0001/B206,-2)</f>
        <v>3200</v>
      </c>
      <c r="G206" s="177" t="s">
        <v>58</v>
      </c>
      <c r="H206" s="248">
        <v>15</v>
      </c>
      <c r="I206" s="179">
        <f>計算基礎!$H$4*(計算基礎!$G$31/H206)*B$206</f>
        <v>27061.533333333333</v>
      </c>
      <c r="J206" s="180">
        <f t="shared" ref="J206:J212" si="32">C$206+D$206+F$206+I206</f>
        <v>80261.533333333326</v>
      </c>
      <c r="K206" s="180">
        <f>ROUNDUP(J206,-2)</f>
        <v>80300</v>
      </c>
    </row>
    <row r="207" spans="1:11" ht="15" customHeight="1">
      <c r="A207" s="330"/>
      <c r="B207" s="333"/>
      <c r="C207" s="333"/>
      <c r="D207" s="333"/>
      <c r="E207" s="333"/>
      <c r="F207" s="348"/>
      <c r="G207" s="55" t="s">
        <v>19</v>
      </c>
      <c r="H207" s="182">
        <v>12</v>
      </c>
      <c r="I207" s="82">
        <f>計算基礎!$H$4*(計算基礎!$G$31/H207)*B$206</f>
        <v>33826.916666666672</v>
      </c>
      <c r="J207" s="42">
        <f t="shared" si="32"/>
        <v>87026.916666666672</v>
      </c>
      <c r="K207" s="42">
        <f t="shared" ref="K207:K254" si="33">ROUNDUP(J207,-2)</f>
        <v>87100</v>
      </c>
    </row>
    <row r="208" spans="1:11" ht="15" customHeight="1">
      <c r="A208" s="330"/>
      <c r="B208" s="333"/>
      <c r="C208" s="333"/>
      <c r="D208" s="333"/>
      <c r="E208" s="333"/>
      <c r="F208" s="348"/>
      <c r="G208" s="55" t="s">
        <v>20</v>
      </c>
      <c r="H208" s="182">
        <v>10</v>
      </c>
      <c r="I208" s="82">
        <f>計算基礎!$H$4*(計算基礎!$G$31/H208)*B$206</f>
        <v>40592.300000000003</v>
      </c>
      <c r="J208" s="42">
        <f t="shared" si="32"/>
        <v>93792.3</v>
      </c>
      <c r="K208" s="42">
        <f t="shared" si="33"/>
        <v>93800</v>
      </c>
    </row>
    <row r="209" spans="1:11" ht="15" customHeight="1">
      <c r="A209" s="330"/>
      <c r="B209" s="333"/>
      <c r="C209" s="333"/>
      <c r="D209" s="333"/>
      <c r="E209" s="333"/>
      <c r="F209" s="348"/>
      <c r="G209" s="55" t="s">
        <v>21</v>
      </c>
      <c r="H209" s="182">
        <v>9</v>
      </c>
      <c r="I209" s="82">
        <f>計算基礎!$H$4*(計算基礎!$G$31/H209)*B$206</f>
        <v>45102.555555555562</v>
      </c>
      <c r="J209" s="42">
        <f t="shared" si="32"/>
        <v>98302.555555555562</v>
      </c>
      <c r="K209" s="42">
        <f t="shared" si="33"/>
        <v>98400</v>
      </c>
    </row>
    <row r="210" spans="1:11" ht="15" customHeight="1">
      <c r="A210" s="330"/>
      <c r="B210" s="333"/>
      <c r="C210" s="333"/>
      <c r="D210" s="333"/>
      <c r="E210" s="333"/>
      <c r="F210" s="348"/>
      <c r="G210" s="55" t="s">
        <v>22</v>
      </c>
      <c r="H210" s="182">
        <v>7</v>
      </c>
      <c r="I210" s="82">
        <f>計算基礎!$H$4*(計算基礎!$G$31/H210)*B$206</f>
        <v>57989</v>
      </c>
      <c r="J210" s="42">
        <f t="shared" si="32"/>
        <v>111189</v>
      </c>
      <c r="K210" s="42">
        <f t="shared" si="33"/>
        <v>111200</v>
      </c>
    </row>
    <row r="211" spans="1:11" ht="15" customHeight="1">
      <c r="A211" s="330"/>
      <c r="B211" s="333"/>
      <c r="C211" s="333"/>
      <c r="D211" s="333"/>
      <c r="E211" s="333"/>
      <c r="F211" s="348"/>
      <c r="G211" s="55" t="s">
        <v>23</v>
      </c>
      <c r="H211" s="182">
        <v>7</v>
      </c>
      <c r="I211" s="82">
        <f>計算基礎!$H$4*(計算基礎!$G$31/H211)*B$206</f>
        <v>57989</v>
      </c>
      <c r="J211" s="42">
        <f t="shared" si="32"/>
        <v>111189</v>
      </c>
      <c r="K211" s="42">
        <f t="shared" si="33"/>
        <v>111200</v>
      </c>
    </row>
    <row r="212" spans="1:11" ht="15" customHeight="1" thickBot="1">
      <c r="A212" s="335"/>
      <c r="B212" s="337"/>
      <c r="C212" s="337"/>
      <c r="D212" s="337"/>
      <c r="E212" s="337"/>
      <c r="F212" s="349"/>
      <c r="G212" s="56" t="s">
        <v>24</v>
      </c>
      <c r="H212" s="183">
        <v>6</v>
      </c>
      <c r="I212" s="87">
        <f>計算基礎!$H$4*(計算基礎!$G$31/H212)*B$206</f>
        <v>67653.833333333343</v>
      </c>
      <c r="J212" s="41">
        <f t="shared" si="32"/>
        <v>120853.83333333334</v>
      </c>
      <c r="K212" s="41">
        <f t="shared" si="33"/>
        <v>120900</v>
      </c>
    </row>
    <row r="213" spans="1:11" ht="15" customHeight="1" thickTop="1">
      <c r="A213" s="341">
        <v>3000</v>
      </c>
      <c r="B213" s="332">
        <v>7</v>
      </c>
      <c r="C213" s="332">
        <f>計算基礎!$J$2*B213</f>
        <v>44100</v>
      </c>
      <c r="D213" s="332">
        <f>A213*2</f>
        <v>6000</v>
      </c>
      <c r="E213" s="342">
        <f>A213+25</f>
        <v>3025</v>
      </c>
      <c r="F213" s="350">
        <f>ROUNDUP(((24*E213^2)+(2670*E213))*0.0001/B213,-2)</f>
        <v>3300</v>
      </c>
      <c r="G213" s="53" t="s">
        <v>58</v>
      </c>
      <c r="H213" s="181">
        <v>15</v>
      </c>
      <c r="I213" s="81">
        <f>計算基礎!$H$4*(計算基礎!$G$31/H213)*B$213</f>
        <v>27061.533333333333</v>
      </c>
      <c r="J213" s="42">
        <f t="shared" ref="J213:J219" si="34">C$213+D$213+F$213+I213</f>
        <v>80461.533333333326</v>
      </c>
      <c r="K213" s="42">
        <f>ROUNDUP(J213,-2)</f>
        <v>80500</v>
      </c>
    </row>
    <row r="214" spans="1:11" ht="15" customHeight="1">
      <c r="A214" s="330"/>
      <c r="B214" s="333"/>
      <c r="C214" s="333"/>
      <c r="D214" s="333"/>
      <c r="E214" s="333"/>
      <c r="F214" s="348"/>
      <c r="G214" s="55" t="s">
        <v>19</v>
      </c>
      <c r="H214" s="182">
        <v>12</v>
      </c>
      <c r="I214" s="82">
        <f>計算基礎!$H$4*(計算基礎!$G$31/H214)*B$213</f>
        <v>33826.916666666672</v>
      </c>
      <c r="J214" s="42">
        <f t="shared" si="34"/>
        <v>87226.916666666672</v>
      </c>
      <c r="K214" s="42">
        <f t="shared" si="33"/>
        <v>87300</v>
      </c>
    </row>
    <row r="215" spans="1:11" ht="15" customHeight="1">
      <c r="A215" s="330"/>
      <c r="B215" s="333"/>
      <c r="C215" s="333"/>
      <c r="D215" s="333"/>
      <c r="E215" s="333"/>
      <c r="F215" s="348"/>
      <c r="G215" s="55" t="s">
        <v>20</v>
      </c>
      <c r="H215" s="182">
        <v>10</v>
      </c>
      <c r="I215" s="82">
        <f>計算基礎!$H$4*(計算基礎!$G$31/H215)*B$213</f>
        <v>40592.300000000003</v>
      </c>
      <c r="J215" s="42">
        <f t="shared" si="34"/>
        <v>93992.3</v>
      </c>
      <c r="K215" s="42">
        <f t="shared" si="33"/>
        <v>94000</v>
      </c>
    </row>
    <row r="216" spans="1:11" ht="15" customHeight="1">
      <c r="A216" s="330"/>
      <c r="B216" s="333"/>
      <c r="C216" s="333"/>
      <c r="D216" s="333"/>
      <c r="E216" s="333"/>
      <c r="F216" s="348"/>
      <c r="G216" s="55" t="s">
        <v>21</v>
      </c>
      <c r="H216" s="182">
        <v>9</v>
      </c>
      <c r="I216" s="82">
        <f>計算基礎!$H$4*(計算基礎!$G$31/H216)*B$213</f>
        <v>45102.555555555562</v>
      </c>
      <c r="J216" s="42">
        <f t="shared" si="34"/>
        <v>98502.555555555562</v>
      </c>
      <c r="K216" s="42">
        <f t="shared" si="33"/>
        <v>98600</v>
      </c>
    </row>
    <row r="217" spans="1:11" ht="15" customHeight="1">
      <c r="A217" s="330"/>
      <c r="B217" s="333"/>
      <c r="C217" s="333"/>
      <c r="D217" s="333"/>
      <c r="E217" s="333"/>
      <c r="F217" s="348"/>
      <c r="G217" s="55" t="s">
        <v>22</v>
      </c>
      <c r="H217" s="182">
        <v>7</v>
      </c>
      <c r="I217" s="82">
        <f>計算基礎!$H$4*(計算基礎!$G$31/H217)*B$213</f>
        <v>57989</v>
      </c>
      <c r="J217" s="42">
        <f t="shared" si="34"/>
        <v>111389</v>
      </c>
      <c r="K217" s="42">
        <f t="shared" si="33"/>
        <v>111400</v>
      </c>
    </row>
    <row r="218" spans="1:11" ht="15" customHeight="1">
      <c r="A218" s="330"/>
      <c r="B218" s="333"/>
      <c r="C218" s="333"/>
      <c r="D218" s="333"/>
      <c r="E218" s="333"/>
      <c r="F218" s="348"/>
      <c r="G218" s="55" t="s">
        <v>23</v>
      </c>
      <c r="H218" s="182">
        <v>7</v>
      </c>
      <c r="I218" s="82">
        <f>計算基礎!$H$4*(計算基礎!$G$31/H218)*B$213</f>
        <v>57989</v>
      </c>
      <c r="J218" s="42">
        <f t="shared" si="34"/>
        <v>111389</v>
      </c>
      <c r="K218" s="42">
        <f t="shared" si="33"/>
        <v>111400</v>
      </c>
    </row>
    <row r="219" spans="1:11" ht="15" customHeight="1" thickBot="1">
      <c r="A219" s="331"/>
      <c r="B219" s="337"/>
      <c r="C219" s="337"/>
      <c r="D219" s="337"/>
      <c r="E219" s="337"/>
      <c r="F219" s="349"/>
      <c r="G219" s="57" t="s">
        <v>24</v>
      </c>
      <c r="H219" s="184">
        <v>6</v>
      </c>
      <c r="I219" s="151">
        <f>計算基礎!$H$4*(計算基礎!$G$31/H219)*B$213</f>
        <v>67653.833333333343</v>
      </c>
      <c r="J219" s="41">
        <f t="shared" si="34"/>
        <v>121053.83333333334</v>
      </c>
      <c r="K219" s="41">
        <f t="shared" si="33"/>
        <v>121100</v>
      </c>
    </row>
    <row r="220" spans="1:11" ht="15" customHeight="1" thickTop="1">
      <c r="A220" s="329">
        <v>3100</v>
      </c>
      <c r="B220" s="332">
        <v>7</v>
      </c>
      <c r="C220" s="332">
        <f>計算基礎!$J$2*B220</f>
        <v>44100</v>
      </c>
      <c r="D220" s="332">
        <f>A220*2</f>
        <v>6200</v>
      </c>
      <c r="E220" s="342">
        <f>A220+25</f>
        <v>3125</v>
      </c>
      <c r="F220" s="350">
        <f>ROUNDUP(((24*E220^2)+(2670*E220))*0.0001/B220,-2)</f>
        <v>3500</v>
      </c>
      <c r="G220" s="58" t="s">
        <v>58</v>
      </c>
      <c r="H220" s="86">
        <v>15</v>
      </c>
      <c r="I220" s="222">
        <f>計算基礎!$H$4*(計算基礎!$G$31/H220)*B$220</f>
        <v>27061.533333333333</v>
      </c>
      <c r="J220" s="176">
        <f t="shared" ref="J220:J226" si="35">C$220+D$220+F$220+I220</f>
        <v>80861.533333333326</v>
      </c>
      <c r="K220" s="42">
        <f t="shared" si="33"/>
        <v>80900</v>
      </c>
    </row>
    <row r="221" spans="1:11" ht="15" customHeight="1">
      <c r="A221" s="330"/>
      <c r="B221" s="333"/>
      <c r="C221" s="333"/>
      <c r="D221" s="333"/>
      <c r="E221" s="333"/>
      <c r="F221" s="348"/>
      <c r="G221" s="55" t="s">
        <v>19</v>
      </c>
      <c r="H221" s="82">
        <v>12</v>
      </c>
      <c r="I221" s="221">
        <f>計算基礎!$H$4*(計算基礎!$G$31/H221)*B$220</f>
        <v>33826.916666666672</v>
      </c>
      <c r="J221" s="40">
        <f t="shared" si="35"/>
        <v>87626.916666666672</v>
      </c>
      <c r="K221" s="42">
        <f t="shared" si="33"/>
        <v>87700</v>
      </c>
    </row>
    <row r="222" spans="1:11" ht="15" customHeight="1">
      <c r="A222" s="330"/>
      <c r="B222" s="333"/>
      <c r="C222" s="333"/>
      <c r="D222" s="333"/>
      <c r="E222" s="333"/>
      <c r="F222" s="348"/>
      <c r="G222" s="55" t="s">
        <v>20</v>
      </c>
      <c r="H222" s="82">
        <v>10</v>
      </c>
      <c r="I222" s="221">
        <f>計算基礎!$H$4*(計算基礎!$G$31/H222)*B$220</f>
        <v>40592.300000000003</v>
      </c>
      <c r="J222" s="40">
        <f t="shared" si="35"/>
        <v>94392.3</v>
      </c>
      <c r="K222" s="42">
        <f t="shared" si="33"/>
        <v>94400</v>
      </c>
    </row>
    <row r="223" spans="1:11" ht="15" customHeight="1">
      <c r="A223" s="330"/>
      <c r="B223" s="333"/>
      <c r="C223" s="333"/>
      <c r="D223" s="333"/>
      <c r="E223" s="333"/>
      <c r="F223" s="348"/>
      <c r="G223" s="55" t="s">
        <v>21</v>
      </c>
      <c r="H223" s="82">
        <v>8</v>
      </c>
      <c r="I223" s="221">
        <f>計算基礎!$H$4*(計算基礎!$G$31/H223)*B$220</f>
        <v>50740.375</v>
      </c>
      <c r="J223" s="40">
        <f t="shared" si="35"/>
        <v>104540.375</v>
      </c>
      <c r="K223" s="42">
        <f t="shared" si="33"/>
        <v>104600</v>
      </c>
    </row>
    <row r="224" spans="1:11" ht="15" customHeight="1">
      <c r="A224" s="330"/>
      <c r="B224" s="333"/>
      <c r="C224" s="333"/>
      <c r="D224" s="333"/>
      <c r="E224" s="333"/>
      <c r="F224" s="348"/>
      <c r="G224" s="55" t="s">
        <v>22</v>
      </c>
      <c r="H224" s="82">
        <v>7</v>
      </c>
      <c r="I224" s="221">
        <f>計算基礎!$H$4*(計算基礎!$G$31/H224)*B$220</f>
        <v>57989</v>
      </c>
      <c r="J224" s="40">
        <f t="shared" si="35"/>
        <v>111789</v>
      </c>
      <c r="K224" s="42">
        <f t="shared" si="33"/>
        <v>111800</v>
      </c>
    </row>
    <row r="225" spans="1:11" ht="15" customHeight="1">
      <c r="A225" s="330"/>
      <c r="B225" s="333"/>
      <c r="C225" s="333"/>
      <c r="D225" s="333"/>
      <c r="E225" s="333"/>
      <c r="F225" s="348"/>
      <c r="G225" s="55" t="s">
        <v>23</v>
      </c>
      <c r="H225" s="82">
        <v>7</v>
      </c>
      <c r="I225" s="221">
        <f>計算基礎!$H$4*(計算基礎!$G$31/H225)*B$220</f>
        <v>57989</v>
      </c>
      <c r="J225" s="40">
        <f t="shared" si="35"/>
        <v>111789</v>
      </c>
      <c r="K225" s="42">
        <f t="shared" si="33"/>
        <v>111800</v>
      </c>
    </row>
    <row r="226" spans="1:11" ht="15" customHeight="1" thickBot="1">
      <c r="A226" s="335"/>
      <c r="B226" s="337"/>
      <c r="C226" s="337"/>
      <c r="D226" s="337"/>
      <c r="E226" s="337"/>
      <c r="F226" s="349"/>
      <c r="G226" s="56" t="s">
        <v>24</v>
      </c>
      <c r="H226" s="87">
        <v>6</v>
      </c>
      <c r="I226" s="237">
        <f>計算基礎!$H$4*(計算基礎!$G$31/H226)*B$220</f>
        <v>67653.833333333343</v>
      </c>
      <c r="J226" s="165">
        <f t="shared" si="35"/>
        <v>121453.83333333334</v>
      </c>
      <c r="K226" s="41">
        <f t="shared" si="33"/>
        <v>121500</v>
      </c>
    </row>
    <row r="227" spans="1:11" ht="15" customHeight="1" thickTop="1">
      <c r="A227" s="341">
        <v>3200</v>
      </c>
      <c r="B227" s="332">
        <v>7</v>
      </c>
      <c r="C227" s="332">
        <f>計算基礎!$J$2*B227</f>
        <v>44100</v>
      </c>
      <c r="D227" s="332">
        <f>A227*2</f>
        <v>6400</v>
      </c>
      <c r="E227" s="342">
        <f>A227+25</f>
        <v>3225</v>
      </c>
      <c r="F227" s="350">
        <f>ROUNDUP(((24*E227^2)+(2670*E227))*0.0001/B227,-2)</f>
        <v>3700</v>
      </c>
      <c r="G227" s="53" t="s">
        <v>58</v>
      </c>
      <c r="H227" s="81">
        <v>15</v>
      </c>
      <c r="I227" s="81">
        <f>計算基礎!$H$4*(計算基礎!$G$31/H227)*B$227</f>
        <v>27061.533333333333</v>
      </c>
      <c r="J227" s="176">
        <f>C$227+D$227+F$227+I227</f>
        <v>81261.533333333326</v>
      </c>
      <c r="K227" s="42">
        <f t="shared" si="33"/>
        <v>81300</v>
      </c>
    </row>
    <row r="228" spans="1:11" ht="15" customHeight="1">
      <c r="A228" s="330"/>
      <c r="B228" s="333"/>
      <c r="C228" s="333"/>
      <c r="D228" s="333"/>
      <c r="E228" s="333"/>
      <c r="F228" s="348"/>
      <c r="G228" s="55" t="s">
        <v>19</v>
      </c>
      <c r="H228" s="82">
        <v>12</v>
      </c>
      <c r="I228" s="81">
        <f>計算基礎!$H$4*(計算基礎!$G$31/H228)*B$227</f>
        <v>33826.916666666672</v>
      </c>
      <c r="J228" s="40">
        <f t="shared" ref="J228:J233" si="36">C$227+D$227+F$227+I228</f>
        <v>88026.916666666672</v>
      </c>
      <c r="K228" s="42">
        <f t="shared" si="33"/>
        <v>88100</v>
      </c>
    </row>
    <row r="229" spans="1:11" ht="15" customHeight="1">
      <c r="A229" s="330"/>
      <c r="B229" s="333"/>
      <c r="C229" s="333"/>
      <c r="D229" s="333"/>
      <c r="E229" s="333"/>
      <c r="F229" s="348"/>
      <c r="G229" s="55" t="s">
        <v>20</v>
      </c>
      <c r="H229" s="82">
        <v>10</v>
      </c>
      <c r="I229" s="81">
        <f>計算基礎!$H$4*(計算基礎!$G$31/H229)*B$227</f>
        <v>40592.300000000003</v>
      </c>
      <c r="J229" s="40">
        <f t="shared" si="36"/>
        <v>94792.3</v>
      </c>
      <c r="K229" s="42">
        <f t="shared" si="33"/>
        <v>94800</v>
      </c>
    </row>
    <row r="230" spans="1:11" ht="15" customHeight="1">
      <c r="A230" s="330"/>
      <c r="B230" s="333"/>
      <c r="C230" s="333"/>
      <c r="D230" s="333"/>
      <c r="E230" s="333"/>
      <c r="F230" s="348"/>
      <c r="G230" s="55" t="s">
        <v>21</v>
      </c>
      <c r="H230" s="82">
        <v>8</v>
      </c>
      <c r="I230" s="81">
        <f>計算基礎!$H$4*(計算基礎!$G$31/H230)*B$227</f>
        <v>50740.375</v>
      </c>
      <c r="J230" s="40">
        <f t="shared" si="36"/>
        <v>104940.375</v>
      </c>
      <c r="K230" s="42">
        <f t="shared" si="33"/>
        <v>105000</v>
      </c>
    </row>
    <row r="231" spans="1:11" ht="15" customHeight="1">
      <c r="A231" s="330"/>
      <c r="B231" s="333"/>
      <c r="C231" s="333"/>
      <c r="D231" s="333"/>
      <c r="E231" s="333"/>
      <c r="F231" s="348"/>
      <c r="G231" s="55" t="s">
        <v>22</v>
      </c>
      <c r="H231" s="82">
        <v>7</v>
      </c>
      <c r="I231" s="81">
        <f>計算基礎!$H$4*(計算基礎!$G$31/H231)*B$227</f>
        <v>57989</v>
      </c>
      <c r="J231" s="40">
        <f t="shared" si="36"/>
        <v>112189</v>
      </c>
      <c r="K231" s="42">
        <f t="shared" si="33"/>
        <v>112200</v>
      </c>
    </row>
    <row r="232" spans="1:11" ht="15" customHeight="1">
      <c r="A232" s="330"/>
      <c r="B232" s="333"/>
      <c r="C232" s="333"/>
      <c r="D232" s="333"/>
      <c r="E232" s="333"/>
      <c r="F232" s="348"/>
      <c r="G232" s="55" t="s">
        <v>23</v>
      </c>
      <c r="H232" s="82">
        <v>6</v>
      </c>
      <c r="I232" s="81">
        <f>計算基礎!$H$4*(計算基礎!$G$31/H232)*B$227</f>
        <v>67653.833333333343</v>
      </c>
      <c r="J232" s="40">
        <f t="shared" si="36"/>
        <v>121853.83333333334</v>
      </c>
      <c r="K232" s="42">
        <f t="shared" si="33"/>
        <v>121900</v>
      </c>
    </row>
    <row r="233" spans="1:11" ht="15" customHeight="1" thickBot="1">
      <c r="A233" s="331"/>
      <c r="B233" s="337"/>
      <c r="C233" s="337"/>
      <c r="D233" s="337"/>
      <c r="E233" s="337"/>
      <c r="F233" s="349"/>
      <c r="G233" s="57" t="s">
        <v>24</v>
      </c>
      <c r="H233" s="151">
        <v>6</v>
      </c>
      <c r="I233" s="238">
        <f>計算基礎!$H$4*(計算基礎!$G$31/H233)*B$227</f>
        <v>67653.833333333343</v>
      </c>
      <c r="J233" s="164">
        <f t="shared" si="36"/>
        <v>121853.83333333334</v>
      </c>
      <c r="K233" s="41">
        <f t="shared" si="33"/>
        <v>121900</v>
      </c>
    </row>
    <row r="234" spans="1:11" ht="15" customHeight="1" thickTop="1">
      <c r="A234" s="329">
        <v>3300</v>
      </c>
      <c r="B234" s="332">
        <v>7</v>
      </c>
      <c r="C234" s="332">
        <f>計算基礎!$J$2*B234</f>
        <v>44100</v>
      </c>
      <c r="D234" s="332">
        <f>A234*2</f>
        <v>6600</v>
      </c>
      <c r="E234" s="342">
        <f>A234+25</f>
        <v>3325</v>
      </c>
      <c r="F234" s="350">
        <f>ROUNDUP(((24*E234^2)+(2670*E234))*0.0001/B234,-2)</f>
        <v>4000</v>
      </c>
      <c r="G234" s="58" t="s">
        <v>58</v>
      </c>
      <c r="H234" s="86">
        <v>15</v>
      </c>
      <c r="I234" s="58">
        <f>計算基礎!$H$4*(計算基礎!$G$31/H234)*B$234</f>
        <v>27061.533333333333</v>
      </c>
      <c r="J234" s="196">
        <f>C$234+D$234+F$234+I234</f>
        <v>81761.533333333326</v>
      </c>
      <c r="K234" s="42">
        <f t="shared" si="33"/>
        <v>81800</v>
      </c>
    </row>
    <row r="235" spans="1:11" ht="15" customHeight="1">
      <c r="A235" s="330"/>
      <c r="B235" s="333"/>
      <c r="C235" s="333"/>
      <c r="D235" s="333"/>
      <c r="E235" s="333"/>
      <c r="F235" s="348"/>
      <c r="G235" s="55" t="s">
        <v>19</v>
      </c>
      <c r="H235" s="82">
        <v>12</v>
      </c>
      <c r="I235" s="53">
        <f>計算基礎!$H$4*(計算基礎!$G$31/H235)*B$234</f>
        <v>33826.916666666672</v>
      </c>
      <c r="J235" s="176">
        <f t="shared" ref="J235:J240" si="37">C$234+D$234+F$234+I235</f>
        <v>88526.916666666672</v>
      </c>
      <c r="K235" s="42">
        <f t="shared" si="33"/>
        <v>88600</v>
      </c>
    </row>
    <row r="236" spans="1:11" ht="15" customHeight="1">
      <c r="A236" s="330"/>
      <c r="B236" s="333"/>
      <c r="C236" s="333"/>
      <c r="D236" s="333"/>
      <c r="E236" s="333"/>
      <c r="F236" s="348"/>
      <c r="G236" s="55" t="s">
        <v>20</v>
      </c>
      <c r="H236" s="82">
        <v>10</v>
      </c>
      <c r="I236" s="53">
        <f>計算基礎!$H$4*(計算基礎!$G$31/H236)*B$234</f>
        <v>40592.300000000003</v>
      </c>
      <c r="J236" s="176">
        <f t="shared" si="37"/>
        <v>95292.3</v>
      </c>
      <c r="K236" s="42">
        <f t="shared" si="33"/>
        <v>95300</v>
      </c>
    </row>
    <row r="237" spans="1:11" ht="15" customHeight="1">
      <c r="A237" s="330"/>
      <c r="B237" s="333"/>
      <c r="C237" s="333"/>
      <c r="D237" s="333"/>
      <c r="E237" s="333"/>
      <c r="F237" s="348"/>
      <c r="G237" s="55" t="s">
        <v>21</v>
      </c>
      <c r="H237" s="82">
        <v>8</v>
      </c>
      <c r="I237" s="53">
        <f>計算基礎!$H$4*(計算基礎!$G$31/H237)*B$234</f>
        <v>50740.375</v>
      </c>
      <c r="J237" s="176">
        <f t="shared" si="37"/>
        <v>105440.375</v>
      </c>
      <c r="K237" s="42">
        <f t="shared" si="33"/>
        <v>105500</v>
      </c>
    </row>
    <row r="238" spans="1:11" ht="15" customHeight="1">
      <c r="A238" s="330"/>
      <c r="B238" s="333"/>
      <c r="C238" s="333"/>
      <c r="D238" s="333"/>
      <c r="E238" s="333"/>
      <c r="F238" s="348"/>
      <c r="G238" s="55" t="s">
        <v>22</v>
      </c>
      <c r="H238" s="82">
        <v>7</v>
      </c>
      <c r="I238" s="53">
        <f>計算基礎!$H$4*(計算基礎!$G$31/H238)*B$234</f>
        <v>57989</v>
      </c>
      <c r="J238" s="176">
        <f t="shared" si="37"/>
        <v>112689</v>
      </c>
      <c r="K238" s="42">
        <f t="shared" si="33"/>
        <v>112700</v>
      </c>
    </row>
    <row r="239" spans="1:11" ht="15" customHeight="1">
      <c r="A239" s="330"/>
      <c r="B239" s="333"/>
      <c r="C239" s="333"/>
      <c r="D239" s="333"/>
      <c r="E239" s="333"/>
      <c r="F239" s="348"/>
      <c r="G239" s="55" t="s">
        <v>23</v>
      </c>
      <c r="H239" s="82">
        <v>6</v>
      </c>
      <c r="I239" s="53">
        <f>計算基礎!$H$4*(計算基礎!$G$31/H239)*B$234</f>
        <v>67653.833333333343</v>
      </c>
      <c r="J239" s="176">
        <f t="shared" si="37"/>
        <v>122353.83333333334</v>
      </c>
      <c r="K239" s="42">
        <f t="shared" si="33"/>
        <v>122400</v>
      </c>
    </row>
    <row r="240" spans="1:11" ht="15" customHeight="1" thickBot="1">
      <c r="A240" s="331"/>
      <c r="B240" s="333"/>
      <c r="C240" s="333"/>
      <c r="D240" s="333"/>
      <c r="E240" s="333"/>
      <c r="F240" s="348"/>
      <c r="G240" s="57" t="s">
        <v>24</v>
      </c>
      <c r="H240" s="151">
        <v>6</v>
      </c>
      <c r="I240" s="282">
        <f>計算基礎!$H$4*(計算基礎!$G$31/H240)*B$234</f>
        <v>67653.833333333343</v>
      </c>
      <c r="J240" s="63">
        <f t="shared" si="37"/>
        <v>122353.83333333334</v>
      </c>
      <c r="K240" s="176">
        <f t="shared" si="33"/>
        <v>122400</v>
      </c>
    </row>
    <row r="241" spans="1:11" ht="15" customHeight="1" thickTop="1">
      <c r="A241" s="334">
        <v>3400</v>
      </c>
      <c r="B241" s="336">
        <v>8</v>
      </c>
      <c r="C241" s="336">
        <f>計算基礎!$J$2*B241</f>
        <v>50400</v>
      </c>
      <c r="D241" s="336">
        <f>A241*2</f>
        <v>6800</v>
      </c>
      <c r="E241" s="336">
        <f>A241+25</f>
        <v>3425</v>
      </c>
      <c r="F241" s="351">
        <f>ROUNDUP(((24*E241^2)+(2670*E241))*0.0001/B241,-2)</f>
        <v>3700</v>
      </c>
      <c r="G241" s="177" t="s">
        <v>58</v>
      </c>
      <c r="H241" s="179">
        <v>16</v>
      </c>
      <c r="I241" s="81">
        <f>計算基礎!$H$4*(計算基礎!$G$31/H241)*B$241</f>
        <v>28994.5</v>
      </c>
      <c r="J241" s="164">
        <f>C$241+D$241+F$241+I241</f>
        <v>89894.5</v>
      </c>
      <c r="K241" s="180">
        <f t="shared" si="33"/>
        <v>89900</v>
      </c>
    </row>
    <row r="242" spans="1:11" ht="15" customHeight="1">
      <c r="A242" s="330"/>
      <c r="B242" s="333"/>
      <c r="C242" s="333"/>
      <c r="D242" s="333"/>
      <c r="E242" s="333"/>
      <c r="F242" s="348"/>
      <c r="G242" s="55" t="s">
        <v>19</v>
      </c>
      <c r="H242" s="82">
        <v>12</v>
      </c>
      <c r="I242" s="81">
        <f>計算基礎!$H$4*(計算基礎!$G$31/H242)*B$241</f>
        <v>38659.333333333336</v>
      </c>
      <c r="J242" s="176">
        <f t="shared" ref="J242:J247" si="38">C$241+D$241+F$241+I242</f>
        <v>99559.333333333343</v>
      </c>
      <c r="K242" s="42">
        <f t="shared" si="33"/>
        <v>99600</v>
      </c>
    </row>
    <row r="243" spans="1:11" ht="15" customHeight="1">
      <c r="A243" s="330"/>
      <c r="B243" s="333"/>
      <c r="C243" s="333"/>
      <c r="D243" s="333"/>
      <c r="E243" s="333"/>
      <c r="F243" s="348"/>
      <c r="G243" s="55" t="s">
        <v>20</v>
      </c>
      <c r="H243" s="82">
        <v>10</v>
      </c>
      <c r="I243" s="81">
        <f>計算基礎!$H$4*(計算基礎!$G$31/H243)*B$241</f>
        <v>46391.200000000004</v>
      </c>
      <c r="J243" s="176">
        <f t="shared" si="38"/>
        <v>107291.20000000001</v>
      </c>
      <c r="K243" s="42">
        <f t="shared" si="33"/>
        <v>107300</v>
      </c>
    </row>
    <row r="244" spans="1:11" ht="15" customHeight="1">
      <c r="A244" s="330"/>
      <c r="B244" s="333"/>
      <c r="C244" s="333"/>
      <c r="D244" s="333"/>
      <c r="E244" s="333"/>
      <c r="F244" s="348"/>
      <c r="G244" s="55" t="s">
        <v>21</v>
      </c>
      <c r="H244" s="82">
        <v>9</v>
      </c>
      <c r="I244" s="81">
        <f>計算基礎!$H$4*(計算基礎!$G$31/H244)*B$241</f>
        <v>51545.777777777781</v>
      </c>
      <c r="J244" s="176">
        <f t="shared" si="38"/>
        <v>112445.77777777778</v>
      </c>
      <c r="K244" s="42">
        <f t="shared" si="33"/>
        <v>112500</v>
      </c>
    </row>
    <row r="245" spans="1:11" ht="15" customHeight="1">
      <c r="A245" s="330"/>
      <c r="B245" s="333"/>
      <c r="C245" s="333"/>
      <c r="D245" s="333"/>
      <c r="E245" s="333"/>
      <c r="F245" s="348"/>
      <c r="G245" s="55" t="s">
        <v>22</v>
      </c>
      <c r="H245" s="82">
        <v>8</v>
      </c>
      <c r="I245" s="81">
        <f>計算基礎!$H$4*(計算基礎!$G$31/H245)*B$241</f>
        <v>57989</v>
      </c>
      <c r="J245" s="176">
        <f t="shared" si="38"/>
        <v>118889</v>
      </c>
      <c r="K245" s="42">
        <f t="shared" si="33"/>
        <v>118900</v>
      </c>
    </row>
    <row r="246" spans="1:11" ht="15" customHeight="1">
      <c r="A246" s="330"/>
      <c r="B246" s="333"/>
      <c r="C246" s="333"/>
      <c r="D246" s="333"/>
      <c r="E246" s="333"/>
      <c r="F246" s="348"/>
      <c r="G246" s="55" t="s">
        <v>23</v>
      </c>
      <c r="H246" s="82">
        <v>7</v>
      </c>
      <c r="I246" s="81">
        <f>計算基礎!$H$4*(計算基礎!$G$31/H246)*B$241</f>
        <v>66273.142857142855</v>
      </c>
      <c r="J246" s="176">
        <f t="shared" si="38"/>
        <v>127173.14285714286</v>
      </c>
      <c r="K246" s="42">
        <f t="shared" si="33"/>
        <v>127200</v>
      </c>
    </row>
    <row r="247" spans="1:11" ht="15" customHeight="1" thickBot="1">
      <c r="A247" s="335"/>
      <c r="B247" s="337"/>
      <c r="C247" s="337"/>
      <c r="D247" s="337"/>
      <c r="E247" s="337"/>
      <c r="F247" s="349"/>
      <c r="G247" s="56" t="s">
        <v>24</v>
      </c>
      <c r="H247" s="87">
        <v>6</v>
      </c>
      <c r="I247" s="238">
        <f>計算基礎!$H$4*(計算基礎!$G$31/H247)*B$241</f>
        <v>77318.666666666672</v>
      </c>
      <c r="J247" s="176">
        <f t="shared" si="38"/>
        <v>138218.66666666669</v>
      </c>
      <c r="K247" s="41">
        <f t="shared" si="33"/>
        <v>138300</v>
      </c>
    </row>
    <row r="248" spans="1:11" ht="15" customHeight="1" thickTop="1">
      <c r="A248" s="341">
        <v>3500</v>
      </c>
      <c r="B248" s="333">
        <v>8</v>
      </c>
      <c r="C248" s="333">
        <f>計算基礎!$J$2*B248</f>
        <v>50400</v>
      </c>
      <c r="D248" s="333">
        <f>A248*2</f>
        <v>7000</v>
      </c>
      <c r="E248" s="333">
        <f>A248+25</f>
        <v>3525</v>
      </c>
      <c r="F248" s="348">
        <f>ROUNDUP(((24*E248^2)+(2670*E248))*0.0001/B248,-2)</f>
        <v>3900</v>
      </c>
      <c r="G248" s="53" t="s">
        <v>58</v>
      </c>
      <c r="H248" s="81">
        <v>15</v>
      </c>
      <c r="I248" s="58">
        <f>計算基礎!$H$4*(計算基礎!$G$31/H248)*B$248</f>
        <v>30927.466666666667</v>
      </c>
      <c r="J248" s="60">
        <f>C$248+D$248+F$248+I248</f>
        <v>92227.466666666674</v>
      </c>
      <c r="K248" s="42">
        <f t="shared" si="33"/>
        <v>92300</v>
      </c>
    </row>
    <row r="249" spans="1:11" ht="15" customHeight="1">
      <c r="A249" s="330"/>
      <c r="B249" s="333"/>
      <c r="C249" s="333"/>
      <c r="D249" s="333"/>
      <c r="E249" s="333"/>
      <c r="F249" s="348"/>
      <c r="G249" s="55" t="s">
        <v>19</v>
      </c>
      <c r="H249" s="82">
        <v>12</v>
      </c>
      <c r="I249" s="81">
        <f>計算基礎!$H$4*(計算基礎!$G$31/H249)*B$248</f>
        <v>38659.333333333336</v>
      </c>
      <c r="J249" s="176">
        <f t="shared" ref="J249:J254" si="39">C$248+D$248+F$248+I249</f>
        <v>99959.333333333343</v>
      </c>
      <c r="K249" s="42">
        <f t="shared" si="33"/>
        <v>100000</v>
      </c>
    </row>
    <row r="250" spans="1:11" ht="15" customHeight="1">
      <c r="A250" s="330"/>
      <c r="B250" s="333"/>
      <c r="C250" s="333"/>
      <c r="D250" s="333"/>
      <c r="E250" s="333"/>
      <c r="F250" s="348"/>
      <c r="G250" s="55" t="s">
        <v>20</v>
      </c>
      <c r="H250" s="82">
        <v>10</v>
      </c>
      <c r="I250" s="81">
        <f>計算基礎!$H$4*(計算基礎!$G$31/H250)*B$248</f>
        <v>46391.200000000004</v>
      </c>
      <c r="J250" s="176">
        <f t="shared" si="39"/>
        <v>107691.20000000001</v>
      </c>
      <c r="K250" s="42">
        <f t="shared" si="33"/>
        <v>107700</v>
      </c>
    </row>
    <row r="251" spans="1:11" ht="15" customHeight="1">
      <c r="A251" s="330"/>
      <c r="B251" s="333"/>
      <c r="C251" s="333"/>
      <c r="D251" s="333"/>
      <c r="E251" s="333"/>
      <c r="F251" s="348"/>
      <c r="G251" s="55" t="s">
        <v>21</v>
      </c>
      <c r="H251" s="82">
        <v>9</v>
      </c>
      <c r="I251" s="81">
        <f>計算基礎!$H$4*(計算基礎!$G$31/H251)*B$248</f>
        <v>51545.777777777781</v>
      </c>
      <c r="J251" s="176">
        <f t="shared" si="39"/>
        <v>112845.77777777778</v>
      </c>
      <c r="K251" s="42">
        <f t="shared" si="33"/>
        <v>112900</v>
      </c>
    </row>
    <row r="252" spans="1:11" ht="15" customHeight="1">
      <c r="A252" s="330"/>
      <c r="B252" s="333"/>
      <c r="C252" s="333"/>
      <c r="D252" s="333"/>
      <c r="E252" s="333"/>
      <c r="F252" s="348"/>
      <c r="G252" s="55" t="s">
        <v>22</v>
      </c>
      <c r="H252" s="82">
        <v>8</v>
      </c>
      <c r="I252" s="81">
        <f>計算基礎!$H$4*(計算基礎!$G$31/H252)*B$248</f>
        <v>57989</v>
      </c>
      <c r="J252" s="176">
        <f t="shared" si="39"/>
        <v>119289</v>
      </c>
      <c r="K252" s="42">
        <f t="shared" si="33"/>
        <v>119300</v>
      </c>
    </row>
    <row r="253" spans="1:11" ht="15" customHeight="1">
      <c r="A253" s="330"/>
      <c r="B253" s="333"/>
      <c r="C253" s="333"/>
      <c r="D253" s="333"/>
      <c r="E253" s="333"/>
      <c r="F253" s="348"/>
      <c r="G253" s="55" t="s">
        <v>23</v>
      </c>
      <c r="H253" s="82">
        <v>7</v>
      </c>
      <c r="I253" s="81">
        <f>計算基礎!$H$4*(計算基礎!$G$31/H253)*B$248</f>
        <v>66273.142857142855</v>
      </c>
      <c r="J253" s="176">
        <f t="shared" si="39"/>
        <v>127573.14285714286</v>
      </c>
      <c r="K253" s="42">
        <f t="shared" si="33"/>
        <v>127600</v>
      </c>
    </row>
    <row r="254" spans="1:11" ht="15" customHeight="1" thickBot="1">
      <c r="A254" s="330"/>
      <c r="B254" s="346"/>
      <c r="C254" s="346"/>
      <c r="D254" s="346"/>
      <c r="E254" s="346"/>
      <c r="F254" s="341"/>
      <c r="G254" s="55" t="s">
        <v>24</v>
      </c>
      <c r="H254" s="82">
        <v>6</v>
      </c>
      <c r="I254" s="81">
        <f>計算基礎!$H$4*(計算基礎!$G$31/H254)*B$248</f>
        <v>77318.666666666672</v>
      </c>
      <c r="J254" s="43">
        <f t="shared" si="39"/>
        <v>138618.66666666669</v>
      </c>
      <c r="K254" s="43">
        <f t="shared" si="33"/>
        <v>138700</v>
      </c>
    </row>
    <row r="255" spans="1:11" ht="14.25" thickBot="1">
      <c r="A255" s="143"/>
      <c r="B255" s="141"/>
      <c r="C255" s="141"/>
      <c r="D255" s="141"/>
      <c r="E255" s="141"/>
      <c r="F255" s="141"/>
    </row>
    <row r="256" spans="1:11" ht="15" customHeight="1" thickBot="1">
      <c r="A256" s="145" t="s">
        <v>1</v>
      </c>
      <c r="B256" s="148" t="s">
        <v>61</v>
      </c>
      <c r="C256" s="147" t="str">
        <f>"融着費(@" &amp; 計算基礎!$J$2&amp;")"</f>
        <v>融着費(@6300)</v>
      </c>
      <c r="D256" s="148" t="s">
        <v>60</v>
      </c>
      <c r="E256" s="148"/>
      <c r="F256" s="148" t="s">
        <v>59</v>
      </c>
      <c r="G256" s="145" t="s">
        <v>0</v>
      </c>
      <c r="H256" s="146" t="s">
        <v>3</v>
      </c>
      <c r="I256" s="147" t="s">
        <v>2</v>
      </c>
      <c r="J256" s="150"/>
      <c r="K256" s="150" t="s">
        <v>49</v>
      </c>
    </row>
    <row r="257" spans="1:11" ht="15" customHeight="1" thickTop="1">
      <c r="A257" s="341">
        <v>3600</v>
      </c>
      <c r="B257" s="333">
        <v>8</v>
      </c>
      <c r="C257" s="333">
        <f>計算基礎!$J$2*B257</f>
        <v>50400</v>
      </c>
      <c r="D257" s="333">
        <f>A257*2</f>
        <v>7200</v>
      </c>
      <c r="E257" s="342">
        <f>A257+25</f>
        <v>3625</v>
      </c>
      <c r="F257" s="342">
        <f>ROUNDUP(((24*E257^2)+(2670*E257))*0.0001/B257,-2)</f>
        <v>4100</v>
      </c>
      <c r="G257" s="152" t="s">
        <v>58</v>
      </c>
      <c r="H257" s="64">
        <v>15</v>
      </c>
      <c r="I257" s="81">
        <f>計算基礎!$H$4*(計算基礎!$G$31/H257)*B$257</f>
        <v>30927.466666666667</v>
      </c>
      <c r="J257" s="42">
        <f>C$257+D$257+F$257+I257</f>
        <v>92627.466666666674</v>
      </c>
      <c r="K257" s="42">
        <f t="shared" ref="K257:K305" si="40">ROUNDUP(J257,-2)</f>
        <v>92700</v>
      </c>
    </row>
    <row r="258" spans="1:11" ht="15" customHeight="1">
      <c r="A258" s="330"/>
      <c r="B258" s="333"/>
      <c r="C258" s="333"/>
      <c r="D258" s="333"/>
      <c r="E258" s="333"/>
      <c r="F258" s="333"/>
      <c r="G258" s="153" t="s">
        <v>19</v>
      </c>
      <c r="H258" s="55">
        <v>12</v>
      </c>
      <c r="I258" s="82">
        <f>計算基礎!$H$4*(計算基礎!$G$31/H258)*B$257</f>
        <v>38659.333333333336</v>
      </c>
      <c r="J258" s="42">
        <f t="shared" ref="J258:J263" si="41">C$257+D$257+F$257+I258</f>
        <v>100359.33333333334</v>
      </c>
      <c r="K258" s="42">
        <f t="shared" si="40"/>
        <v>100400</v>
      </c>
    </row>
    <row r="259" spans="1:11" ht="15" customHeight="1">
      <c r="A259" s="330"/>
      <c r="B259" s="333"/>
      <c r="C259" s="333"/>
      <c r="D259" s="333"/>
      <c r="E259" s="333"/>
      <c r="F259" s="333"/>
      <c r="G259" s="153" t="s">
        <v>20</v>
      </c>
      <c r="H259" s="55">
        <v>10</v>
      </c>
      <c r="I259" s="82">
        <f>計算基礎!$H$4*(計算基礎!$G$31/H259)*B$257</f>
        <v>46391.200000000004</v>
      </c>
      <c r="J259" s="42">
        <f t="shared" si="41"/>
        <v>108091.20000000001</v>
      </c>
      <c r="K259" s="42">
        <f t="shared" si="40"/>
        <v>108100</v>
      </c>
    </row>
    <row r="260" spans="1:11" ht="15" customHeight="1">
      <c r="A260" s="330"/>
      <c r="B260" s="333"/>
      <c r="C260" s="333"/>
      <c r="D260" s="333"/>
      <c r="E260" s="333"/>
      <c r="F260" s="333"/>
      <c r="G260" s="153" t="s">
        <v>21</v>
      </c>
      <c r="H260" s="55">
        <v>9</v>
      </c>
      <c r="I260" s="82">
        <f>計算基礎!$H$4*(計算基礎!$G$31/H260)*B$257</f>
        <v>51545.777777777781</v>
      </c>
      <c r="J260" s="42">
        <f t="shared" si="41"/>
        <v>113245.77777777778</v>
      </c>
      <c r="K260" s="42">
        <f t="shared" si="40"/>
        <v>113300</v>
      </c>
    </row>
    <row r="261" spans="1:11" ht="15" customHeight="1">
      <c r="A261" s="330"/>
      <c r="B261" s="333"/>
      <c r="C261" s="333"/>
      <c r="D261" s="333"/>
      <c r="E261" s="333"/>
      <c r="F261" s="333"/>
      <c r="G261" s="153" t="s">
        <v>22</v>
      </c>
      <c r="H261" s="55">
        <v>8</v>
      </c>
      <c r="I261" s="82">
        <f>計算基礎!$H$4*(計算基礎!$G$31/H261)*B$257</f>
        <v>57989</v>
      </c>
      <c r="J261" s="42">
        <f t="shared" si="41"/>
        <v>119689</v>
      </c>
      <c r="K261" s="42">
        <f t="shared" si="40"/>
        <v>119700</v>
      </c>
    </row>
    <row r="262" spans="1:11" ht="15" customHeight="1">
      <c r="A262" s="330"/>
      <c r="B262" s="333"/>
      <c r="C262" s="333"/>
      <c r="D262" s="333"/>
      <c r="E262" s="333"/>
      <c r="F262" s="333"/>
      <c r="G262" s="153" t="s">
        <v>23</v>
      </c>
      <c r="H262" s="55">
        <v>7</v>
      </c>
      <c r="I262" s="82">
        <f>計算基礎!$H$4*(計算基礎!$G$31/H262)*B$257</f>
        <v>66273.142857142855</v>
      </c>
      <c r="J262" s="42">
        <f t="shared" si="41"/>
        <v>127973.14285714286</v>
      </c>
      <c r="K262" s="42">
        <f t="shared" si="40"/>
        <v>128000</v>
      </c>
    </row>
    <row r="263" spans="1:11" ht="15" customHeight="1" thickBot="1">
      <c r="A263" s="335"/>
      <c r="B263" s="337"/>
      <c r="C263" s="337"/>
      <c r="D263" s="337"/>
      <c r="E263" s="337"/>
      <c r="F263" s="337"/>
      <c r="G263" s="154" t="s">
        <v>24</v>
      </c>
      <c r="H263" s="56">
        <v>6</v>
      </c>
      <c r="I263" s="87">
        <f>計算基礎!$H$4*(計算基礎!$G$31/H263)*B$257</f>
        <v>77318.666666666672</v>
      </c>
      <c r="J263" s="164">
        <f t="shared" si="41"/>
        <v>139018.66666666669</v>
      </c>
      <c r="K263" s="164">
        <f t="shared" si="40"/>
        <v>139100</v>
      </c>
    </row>
    <row r="264" spans="1:11" ht="15" customHeight="1" thickTop="1">
      <c r="A264" s="341">
        <v>3700</v>
      </c>
      <c r="B264" s="332">
        <v>8</v>
      </c>
      <c r="C264" s="332">
        <f>計算基礎!$J$2*B264</f>
        <v>50400</v>
      </c>
      <c r="D264" s="332">
        <f>A264*2</f>
        <v>7400</v>
      </c>
      <c r="E264" s="342">
        <f>A264+25</f>
        <v>3725</v>
      </c>
      <c r="F264" s="332">
        <f>ROUNDUP(((24*E264^2)+(2670*E264))*0.0001/B264,-2)</f>
        <v>4300</v>
      </c>
      <c r="G264" s="152" t="s">
        <v>58</v>
      </c>
      <c r="H264" s="53">
        <v>15</v>
      </c>
      <c r="I264" s="81">
        <f>計算基礎!$H$4*(計算基礎!$G$31/H264)*B$264</f>
        <v>30927.466666666667</v>
      </c>
      <c r="J264" s="60">
        <f>C$264+D$264+F$264+I264</f>
        <v>93027.466666666674</v>
      </c>
      <c r="K264" s="60">
        <f t="shared" si="40"/>
        <v>93100</v>
      </c>
    </row>
    <row r="265" spans="1:11" ht="15" customHeight="1">
      <c r="A265" s="330"/>
      <c r="B265" s="333"/>
      <c r="C265" s="333"/>
      <c r="D265" s="333"/>
      <c r="E265" s="333"/>
      <c r="F265" s="333"/>
      <c r="G265" s="153" t="s">
        <v>19</v>
      </c>
      <c r="H265" s="55">
        <v>12</v>
      </c>
      <c r="I265" s="82">
        <f>計算基礎!$H$4*(計算基礎!$G$31/H265)*B$264</f>
        <v>38659.333333333336</v>
      </c>
      <c r="J265" s="42">
        <f t="shared" ref="J265:J270" si="42">C$264+D$264+F$264+I265</f>
        <v>100759.33333333334</v>
      </c>
      <c r="K265" s="42">
        <f t="shared" si="40"/>
        <v>100800</v>
      </c>
    </row>
    <row r="266" spans="1:11" ht="15" customHeight="1">
      <c r="A266" s="330"/>
      <c r="B266" s="333"/>
      <c r="C266" s="333"/>
      <c r="D266" s="333"/>
      <c r="E266" s="333"/>
      <c r="F266" s="333"/>
      <c r="G266" s="153" t="s">
        <v>20</v>
      </c>
      <c r="H266" s="55">
        <v>10</v>
      </c>
      <c r="I266" s="82">
        <f>計算基礎!$H$4*(計算基礎!$G$31/H266)*B$264</f>
        <v>46391.200000000004</v>
      </c>
      <c r="J266" s="42">
        <f t="shared" si="42"/>
        <v>108491.20000000001</v>
      </c>
      <c r="K266" s="42">
        <f t="shared" si="40"/>
        <v>108500</v>
      </c>
    </row>
    <row r="267" spans="1:11" ht="15" customHeight="1">
      <c r="A267" s="330"/>
      <c r="B267" s="333"/>
      <c r="C267" s="333"/>
      <c r="D267" s="333"/>
      <c r="E267" s="333"/>
      <c r="F267" s="333"/>
      <c r="G267" s="153" t="s">
        <v>21</v>
      </c>
      <c r="H267" s="55">
        <v>9</v>
      </c>
      <c r="I267" s="82">
        <f>計算基礎!$H$4*(計算基礎!$G$31/H267)*B$264</f>
        <v>51545.777777777781</v>
      </c>
      <c r="J267" s="42">
        <f t="shared" si="42"/>
        <v>113645.77777777778</v>
      </c>
      <c r="K267" s="42">
        <f t="shared" si="40"/>
        <v>113700</v>
      </c>
    </row>
    <row r="268" spans="1:11" ht="15" customHeight="1">
      <c r="A268" s="330"/>
      <c r="B268" s="333"/>
      <c r="C268" s="333"/>
      <c r="D268" s="333"/>
      <c r="E268" s="333"/>
      <c r="F268" s="333"/>
      <c r="G268" s="153" t="s">
        <v>22</v>
      </c>
      <c r="H268" s="55">
        <v>8</v>
      </c>
      <c r="I268" s="82">
        <f>計算基礎!$H$4*(計算基礎!$G$31/H268)*B$264</f>
        <v>57989</v>
      </c>
      <c r="J268" s="42">
        <f t="shared" si="42"/>
        <v>120089</v>
      </c>
      <c r="K268" s="42">
        <f t="shared" si="40"/>
        <v>120100</v>
      </c>
    </row>
    <row r="269" spans="1:11" ht="15" customHeight="1">
      <c r="A269" s="330"/>
      <c r="B269" s="333"/>
      <c r="C269" s="333"/>
      <c r="D269" s="333"/>
      <c r="E269" s="333"/>
      <c r="F269" s="333"/>
      <c r="G269" s="153" t="s">
        <v>23</v>
      </c>
      <c r="H269" s="55">
        <v>7</v>
      </c>
      <c r="I269" s="82">
        <f>計算基礎!$H$4*(計算基礎!$G$31/H269)*B$264</f>
        <v>66273.142857142855</v>
      </c>
      <c r="J269" s="42">
        <f t="shared" si="42"/>
        <v>128373.14285714286</v>
      </c>
      <c r="K269" s="42">
        <f t="shared" si="40"/>
        <v>128400</v>
      </c>
    </row>
    <row r="270" spans="1:11" ht="15" customHeight="1" thickBot="1">
      <c r="A270" s="331"/>
      <c r="B270" s="333"/>
      <c r="C270" s="333"/>
      <c r="D270" s="333"/>
      <c r="E270" s="333"/>
      <c r="F270" s="333"/>
      <c r="G270" s="155" t="s">
        <v>24</v>
      </c>
      <c r="H270" s="57">
        <v>6</v>
      </c>
      <c r="I270" s="151">
        <f>計算基礎!$H$4*(計算基礎!$G$31/H270)*B$264</f>
        <v>77318.666666666672</v>
      </c>
      <c r="J270" s="164">
        <f t="shared" si="42"/>
        <v>139418.66666666669</v>
      </c>
      <c r="K270" s="164">
        <f t="shared" si="40"/>
        <v>139500</v>
      </c>
    </row>
    <row r="271" spans="1:11" ht="15" customHeight="1" thickTop="1">
      <c r="A271" s="329">
        <v>3800</v>
      </c>
      <c r="B271" s="332">
        <v>8</v>
      </c>
      <c r="C271" s="332">
        <f>計算基礎!$J$2*B271</f>
        <v>50400</v>
      </c>
      <c r="D271" s="332">
        <f>A271*2</f>
        <v>7600</v>
      </c>
      <c r="E271" s="332">
        <f>A271+25</f>
        <v>3825</v>
      </c>
      <c r="F271" s="332">
        <f>ROUNDUP(((24*E271^2)+(2670*E271))*0.0001/B271,-2)</f>
        <v>4600</v>
      </c>
      <c r="G271" s="157" t="s">
        <v>58</v>
      </c>
      <c r="H271" s="58">
        <v>15</v>
      </c>
      <c r="I271" s="58">
        <f>計算基礎!$H$4*(計算基礎!$G$31/H271)*B$271</f>
        <v>30927.466666666667</v>
      </c>
      <c r="J271" s="60">
        <f>C$271+D$271+F$271+I271</f>
        <v>93527.466666666674</v>
      </c>
      <c r="K271" s="60">
        <f t="shared" si="40"/>
        <v>93600</v>
      </c>
    </row>
    <row r="272" spans="1:11" ht="15" customHeight="1">
      <c r="A272" s="330"/>
      <c r="B272" s="333"/>
      <c r="C272" s="333"/>
      <c r="D272" s="333"/>
      <c r="E272" s="333"/>
      <c r="F272" s="333"/>
      <c r="G272" s="153" t="s">
        <v>19</v>
      </c>
      <c r="H272" s="55">
        <v>12</v>
      </c>
      <c r="I272" s="82">
        <f>計算基礎!$H$4*(計算基礎!$G$31/H272)*B$271</f>
        <v>38659.333333333336</v>
      </c>
      <c r="J272" s="42">
        <f t="shared" ref="J272:J277" si="43">C$271+D$271+F$271+I272</f>
        <v>101259.33333333334</v>
      </c>
      <c r="K272" s="42">
        <f t="shared" si="40"/>
        <v>101300</v>
      </c>
    </row>
    <row r="273" spans="1:11" ht="15" customHeight="1">
      <c r="A273" s="330"/>
      <c r="B273" s="333"/>
      <c r="C273" s="333"/>
      <c r="D273" s="333"/>
      <c r="E273" s="333"/>
      <c r="F273" s="333"/>
      <c r="G273" s="153" t="s">
        <v>20</v>
      </c>
      <c r="H273" s="55">
        <v>10</v>
      </c>
      <c r="I273" s="82">
        <f>計算基礎!$H$4*(計算基礎!$G$31/H273)*B$271</f>
        <v>46391.200000000004</v>
      </c>
      <c r="J273" s="42">
        <f t="shared" si="43"/>
        <v>108991.20000000001</v>
      </c>
      <c r="K273" s="42">
        <f t="shared" si="40"/>
        <v>109000</v>
      </c>
    </row>
    <row r="274" spans="1:11" ht="15" customHeight="1">
      <c r="A274" s="330"/>
      <c r="B274" s="333"/>
      <c r="C274" s="333"/>
      <c r="D274" s="333"/>
      <c r="E274" s="333"/>
      <c r="F274" s="333"/>
      <c r="G274" s="153" t="s">
        <v>21</v>
      </c>
      <c r="H274" s="55">
        <v>9</v>
      </c>
      <c r="I274" s="82">
        <f>計算基礎!$H$4*(計算基礎!$G$31/H274)*B$271</f>
        <v>51545.777777777781</v>
      </c>
      <c r="J274" s="42">
        <f t="shared" si="43"/>
        <v>114145.77777777778</v>
      </c>
      <c r="K274" s="42">
        <f t="shared" si="40"/>
        <v>114200</v>
      </c>
    </row>
    <row r="275" spans="1:11" ht="15" customHeight="1">
      <c r="A275" s="330"/>
      <c r="B275" s="333"/>
      <c r="C275" s="333"/>
      <c r="D275" s="333"/>
      <c r="E275" s="333"/>
      <c r="F275" s="333"/>
      <c r="G275" s="153" t="s">
        <v>22</v>
      </c>
      <c r="H275" s="55">
        <v>8</v>
      </c>
      <c r="I275" s="82">
        <f>計算基礎!$H$4*(計算基礎!$G$31/H275)*B$271</f>
        <v>57989</v>
      </c>
      <c r="J275" s="42">
        <f t="shared" si="43"/>
        <v>120589</v>
      </c>
      <c r="K275" s="42">
        <f t="shared" si="40"/>
        <v>120600</v>
      </c>
    </row>
    <row r="276" spans="1:11" ht="15" customHeight="1">
      <c r="A276" s="330"/>
      <c r="B276" s="333"/>
      <c r="C276" s="333"/>
      <c r="D276" s="333"/>
      <c r="E276" s="333"/>
      <c r="F276" s="333"/>
      <c r="G276" s="153" t="s">
        <v>23</v>
      </c>
      <c r="H276" s="55">
        <v>7</v>
      </c>
      <c r="I276" s="82">
        <f>計算基礎!$H$4*(計算基礎!$G$31/H276)*B$271</f>
        <v>66273.142857142855</v>
      </c>
      <c r="J276" s="42">
        <f t="shared" si="43"/>
        <v>128873.14285714286</v>
      </c>
      <c r="K276" s="42">
        <f t="shared" si="40"/>
        <v>128900</v>
      </c>
    </row>
    <row r="277" spans="1:11" ht="15" customHeight="1" thickBot="1">
      <c r="A277" s="344"/>
      <c r="B277" s="345"/>
      <c r="C277" s="345"/>
      <c r="D277" s="345"/>
      <c r="E277" s="345"/>
      <c r="F277" s="345"/>
      <c r="G277" s="166" t="s">
        <v>24</v>
      </c>
      <c r="H277" s="121">
        <v>6</v>
      </c>
      <c r="I277" s="167">
        <f>計算基礎!$H$4*(計算基礎!$G$31/H277)*B$271</f>
        <v>77318.666666666672</v>
      </c>
      <c r="J277" s="168">
        <f t="shared" si="43"/>
        <v>139918.66666666669</v>
      </c>
      <c r="K277" s="168">
        <f t="shared" si="40"/>
        <v>140000</v>
      </c>
    </row>
    <row r="278" spans="1:11" ht="15" customHeight="1" thickTop="1">
      <c r="A278" s="341">
        <v>3900</v>
      </c>
      <c r="B278" s="333">
        <v>9</v>
      </c>
      <c r="C278" s="333">
        <f>計算基礎!$J$2*B278</f>
        <v>56700</v>
      </c>
      <c r="D278" s="333">
        <f>A278*2</f>
        <v>7800</v>
      </c>
      <c r="E278" s="333">
        <f>A278+25</f>
        <v>3925</v>
      </c>
      <c r="F278" s="333">
        <f>ROUNDUP(((24*E278^2)+(2670*E278))*0.0001/B278,-2)</f>
        <v>4300</v>
      </c>
      <c r="G278" s="152" t="s">
        <v>58</v>
      </c>
      <c r="H278" s="53">
        <v>16</v>
      </c>
      <c r="I278" s="81">
        <f>計算基礎!$H$4*(計算基礎!$G$31/H278)*B$278</f>
        <v>32618.8125</v>
      </c>
      <c r="J278" s="42">
        <f>C$278+D$278+F$278+I278</f>
        <v>101418.8125</v>
      </c>
      <c r="K278" s="42">
        <f t="shared" si="40"/>
        <v>101500</v>
      </c>
    </row>
    <row r="279" spans="1:11" ht="15" customHeight="1">
      <c r="A279" s="330"/>
      <c r="B279" s="333"/>
      <c r="C279" s="333"/>
      <c r="D279" s="333"/>
      <c r="E279" s="333"/>
      <c r="F279" s="333"/>
      <c r="G279" s="153" t="s">
        <v>19</v>
      </c>
      <c r="H279" s="55">
        <v>13</v>
      </c>
      <c r="I279" s="82">
        <f>計算基礎!$H$4*(計算基礎!$G$31/H279)*B$278</f>
        <v>40146.230769230766</v>
      </c>
      <c r="J279" s="42">
        <f t="shared" ref="J279:J284" si="44">C$278+D$278+F$278+I279</f>
        <v>108946.23076923077</v>
      </c>
      <c r="K279" s="42">
        <f t="shared" si="40"/>
        <v>109000</v>
      </c>
    </row>
    <row r="280" spans="1:11" ht="15" customHeight="1">
      <c r="A280" s="330"/>
      <c r="B280" s="333"/>
      <c r="C280" s="333"/>
      <c r="D280" s="333"/>
      <c r="E280" s="333"/>
      <c r="F280" s="333"/>
      <c r="G280" s="153" t="s">
        <v>20</v>
      </c>
      <c r="H280" s="55">
        <v>11</v>
      </c>
      <c r="I280" s="82">
        <f>計算基礎!$H$4*(計算基礎!$G$31/H280)*B$278</f>
        <v>47445.545454545456</v>
      </c>
      <c r="J280" s="42">
        <f t="shared" si="44"/>
        <v>116245.54545454546</v>
      </c>
      <c r="K280" s="42">
        <f t="shared" si="40"/>
        <v>116300</v>
      </c>
    </row>
    <row r="281" spans="1:11" ht="15" customHeight="1">
      <c r="A281" s="330"/>
      <c r="B281" s="333"/>
      <c r="C281" s="333"/>
      <c r="D281" s="333"/>
      <c r="E281" s="333"/>
      <c r="F281" s="333"/>
      <c r="G281" s="153" t="s">
        <v>21</v>
      </c>
      <c r="H281" s="55">
        <v>9</v>
      </c>
      <c r="I281" s="82">
        <f>計算基礎!$H$4*(計算基礎!$G$31/H281)*B$278</f>
        <v>57989</v>
      </c>
      <c r="J281" s="42">
        <f t="shared" si="44"/>
        <v>126789</v>
      </c>
      <c r="K281" s="42">
        <f t="shared" si="40"/>
        <v>126800</v>
      </c>
    </row>
    <row r="282" spans="1:11" ht="15" customHeight="1">
      <c r="A282" s="330"/>
      <c r="B282" s="333"/>
      <c r="C282" s="333"/>
      <c r="D282" s="333"/>
      <c r="E282" s="333"/>
      <c r="F282" s="333"/>
      <c r="G282" s="153" t="s">
        <v>22</v>
      </c>
      <c r="H282" s="55">
        <v>8</v>
      </c>
      <c r="I282" s="82">
        <f>計算基礎!$H$4*(計算基礎!$G$31/H282)*B$278</f>
        <v>65237.625</v>
      </c>
      <c r="J282" s="42">
        <f t="shared" si="44"/>
        <v>134037.625</v>
      </c>
      <c r="K282" s="42">
        <f t="shared" si="40"/>
        <v>134100</v>
      </c>
    </row>
    <row r="283" spans="1:11" ht="15" customHeight="1">
      <c r="A283" s="330"/>
      <c r="B283" s="333"/>
      <c r="C283" s="333"/>
      <c r="D283" s="333"/>
      <c r="E283" s="333"/>
      <c r="F283" s="333"/>
      <c r="G283" s="153" t="s">
        <v>23</v>
      </c>
      <c r="H283" s="55">
        <v>7</v>
      </c>
      <c r="I283" s="82">
        <f>計算基礎!$H$4*(計算基礎!$G$31/H283)*B$278</f>
        <v>74557.28571428571</v>
      </c>
      <c r="J283" s="42">
        <f t="shared" si="44"/>
        <v>143357.28571428571</v>
      </c>
      <c r="K283" s="42">
        <f t="shared" si="40"/>
        <v>143400</v>
      </c>
    </row>
    <row r="284" spans="1:11" ht="15" customHeight="1" thickBot="1">
      <c r="A284" s="331"/>
      <c r="B284" s="337"/>
      <c r="C284" s="337"/>
      <c r="D284" s="337"/>
      <c r="E284" s="337"/>
      <c r="F284" s="337"/>
      <c r="G284" s="154" t="s">
        <v>24</v>
      </c>
      <c r="H284" s="57">
        <v>6</v>
      </c>
      <c r="I284" s="87">
        <f>計算基礎!$H$4*(計算基礎!$G$31/H284)*B$278</f>
        <v>86983.5</v>
      </c>
      <c r="J284" s="165">
        <f t="shared" si="44"/>
        <v>155783.5</v>
      </c>
      <c r="K284" s="164">
        <f t="shared" si="40"/>
        <v>155800</v>
      </c>
    </row>
    <row r="285" spans="1:11" ht="15" customHeight="1" thickTop="1">
      <c r="A285" s="329">
        <v>4000</v>
      </c>
      <c r="B285" s="332">
        <v>9</v>
      </c>
      <c r="C285" s="332">
        <f>計算基礎!$J$2*B285</f>
        <v>56700</v>
      </c>
      <c r="D285" s="332">
        <f>A285*2</f>
        <v>8000</v>
      </c>
      <c r="E285" s="332">
        <f>A285+25</f>
        <v>4025</v>
      </c>
      <c r="F285" s="332">
        <f>ROUNDUP(((24*E285^2)+(2670*E285))*0.0001/B285,-2)</f>
        <v>4500</v>
      </c>
      <c r="G285" s="152" t="s">
        <v>58</v>
      </c>
      <c r="H285" s="236">
        <v>16</v>
      </c>
      <c r="I285" s="81">
        <f>計算基礎!$H$4*(計算基礎!$G$31/H285)*B$285</f>
        <v>32618.8125</v>
      </c>
      <c r="J285" s="42">
        <f>C$285+D$285+F$285+I285</f>
        <v>101818.8125</v>
      </c>
      <c r="K285" s="60">
        <f t="shared" si="40"/>
        <v>101900</v>
      </c>
    </row>
    <row r="286" spans="1:11" ht="15" customHeight="1">
      <c r="A286" s="330"/>
      <c r="B286" s="333"/>
      <c r="C286" s="333"/>
      <c r="D286" s="333"/>
      <c r="E286" s="333"/>
      <c r="F286" s="333"/>
      <c r="G286" s="153" t="s">
        <v>19</v>
      </c>
      <c r="H286" s="55">
        <v>13</v>
      </c>
      <c r="I286" s="82">
        <f>計算基礎!$H$4*(計算基礎!$G$31/H286)*B$285</f>
        <v>40146.230769230766</v>
      </c>
      <c r="J286" s="42">
        <f t="shared" ref="J286:J291" si="45">C$285+D$285+F$285+I286</f>
        <v>109346.23076923077</v>
      </c>
      <c r="K286" s="42">
        <f t="shared" si="40"/>
        <v>109400</v>
      </c>
    </row>
    <row r="287" spans="1:11" ht="15" customHeight="1">
      <c r="A287" s="330"/>
      <c r="B287" s="333"/>
      <c r="C287" s="333"/>
      <c r="D287" s="333"/>
      <c r="E287" s="333"/>
      <c r="F287" s="333"/>
      <c r="G287" s="153" t="s">
        <v>20</v>
      </c>
      <c r="H287" s="55">
        <v>10</v>
      </c>
      <c r="I287" s="82">
        <f>計算基礎!$H$4*(計算基礎!$G$31/H287)*B$285</f>
        <v>52190.100000000006</v>
      </c>
      <c r="J287" s="42">
        <f t="shared" si="45"/>
        <v>121390.1</v>
      </c>
      <c r="K287" s="42">
        <f t="shared" si="40"/>
        <v>121400</v>
      </c>
    </row>
    <row r="288" spans="1:11" ht="15" customHeight="1">
      <c r="A288" s="330"/>
      <c r="B288" s="333"/>
      <c r="C288" s="333"/>
      <c r="D288" s="333"/>
      <c r="E288" s="333"/>
      <c r="F288" s="333"/>
      <c r="G288" s="153" t="s">
        <v>21</v>
      </c>
      <c r="H288" s="55">
        <v>9</v>
      </c>
      <c r="I288" s="82">
        <f>計算基礎!$H$4*(計算基礎!$G$31/H288)*B$285</f>
        <v>57989</v>
      </c>
      <c r="J288" s="42">
        <f t="shared" si="45"/>
        <v>127189</v>
      </c>
      <c r="K288" s="42">
        <f t="shared" si="40"/>
        <v>127200</v>
      </c>
    </row>
    <row r="289" spans="1:11" ht="15" customHeight="1">
      <c r="A289" s="330"/>
      <c r="B289" s="333"/>
      <c r="C289" s="333"/>
      <c r="D289" s="333"/>
      <c r="E289" s="333"/>
      <c r="F289" s="333"/>
      <c r="G289" s="153" t="s">
        <v>22</v>
      </c>
      <c r="H289" s="55">
        <v>8</v>
      </c>
      <c r="I289" s="82">
        <f>計算基礎!$H$4*(計算基礎!$G$31/H289)*B$285</f>
        <v>65237.625</v>
      </c>
      <c r="J289" s="42">
        <f t="shared" si="45"/>
        <v>134437.625</v>
      </c>
      <c r="K289" s="42">
        <f t="shared" si="40"/>
        <v>134500</v>
      </c>
    </row>
    <row r="290" spans="1:11" ht="15" customHeight="1">
      <c r="A290" s="330"/>
      <c r="B290" s="333"/>
      <c r="C290" s="333"/>
      <c r="D290" s="333"/>
      <c r="E290" s="333"/>
      <c r="F290" s="333"/>
      <c r="G290" s="153" t="s">
        <v>23</v>
      </c>
      <c r="H290" s="55">
        <v>7</v>
      </c>
      <c r="I290" s="82">
        <f>計算基礎!$H$4*(計算基礎!$G$31/H290)*B$285</f>
        <v>74557.28571428571</v>
      </c>
      <c r="J290" s="42">
        <f t="shared" si="45"/>
        <v>143757.28571428571</v>
      </c>
      <c r="K290" s="42">
        <f t="shared" si="40"/>
        <v>143800</v>
      </c>
    </row>
    <row r="291" spans="1:11" ht="15" customHeight="1" thickBot="1">
      <c r="A291" s="331"/>
      <c r="B291" s="333"/>
      <c r="C291" s="333"/>
      <c r="D291" s="333"/>
      <c r="E291" s="333"/>
      <c r="F291" s="333"/>
      <c r="G291" s="155" t="s">
        <v>24</v>
      </c>
      <c r="H291" s="57">
        <v>6</v>
      </c>
      <c r="I291" s="87">
        <f>計算基礎!$H$4*(計算基礎!$G$31/H291)*B$285</f>
        <v>86983.5</v>
      </c>
      <c r="J291" s="164">
        <f t="shared" si="45"/>
        <v>156183.5</v>
      </c>
      <c r="K291" s="165">
        <f t="shared" si="40"/>
        <v>156200</v>
      </c>
    </row>
    <row r="292" spans="1:11" ht="15" customHeight="1" thickTop="1">
      <c r="A292" s="329">
        <v>4100</v>
      </c>
      <c r="B292" s="332">
        <v>9</v>
      </c>
      <c r="C292" s="332">
        <f>計算基礎!$J$2*B292</f>
        <v>56700</v>
      </c>
      <c r="D292" s="332">
        <f>A292*2</f>
        <v>8200</v>
      </c>
      <c r="E292" s="332">
        <f>A292+25</f>
        <v>4125</v>
      </c>
      <c r="F292" s="343">
        <f>ROUNDUP(((24*E292^2)+(2670*E292))*0.0001/B292,-2)</f>
        <v>4700</v>
      </c>
      <c r="G292" s="157" t="s">
        <v>58</v>
      </c>
      <c r="H292" s="58">
        <v>16</v>
      </c>
      <c r="I292" s="69">
        <f>計算基礎!$H$4*(計算基礎!$G$31/H292)*B$292</f>
        <v>32618.8125</v>
      </c>
      <c r="J292" s="239">
        <f>C$292+D$292+F$292+I292</f>
        <v>102218.8125</v>
      </c>
      <c r="K292" s="42">
        <f t="shared" si="40"/>
        <v>102300</v>
      </c>
    </row>
    <row r="293" spans="1:11" ht="15" customHeight="1">
      <c r="A293" s="330"/>
      <c r="B293" s="333"/>
      <c r="C293" s="333"/>
      <c r="D293" s="333"/>
      <c r="E293" s="333"/>
      <c r="F293" s="339"/>
      <c r="G293" s="153" t="s">
        <v>19</v>
      </c>
      <c r="H293" s="55">
        <v>13</v>
      </c>
      <c r="I293" s="82">
        <f>計算基礎!$H$4*(計算基礎!$G$31/H293)*B$292</f>
        <v>40146.230769230766</v>
      </c>
      <c r="J293" s="42">
        <f t="shared" ref="J293:J298" si="46">C$292+D$292+F$292+I293</f>
        <v>109746.23076923077</v>
      </c>
      <c r="K293" s="42">
        <f t="shared" si="40"/>
        <v>109800</v>
      </c>
    </row>
    <row r="294" spans="1:11" ht="15" customHeight="1">
      <c r="A294" s="330"/>
      <c r="B294" s="333"/>
      <c r="C294" s="333"/>
      <c r="D294" s="333"/>
      <c r="E294" s="333"/>
      <c r="F294" s="339"/>
      <c r="G294" s="153" t="s">
        <v>20</v>
      </c>
      <c r="H294" s="55">
        <v>10</v>
      </c>
      <c r="I294" s="82">
        <f>計算基礎!$H$4*(計算基礎!$G$31/H294)*B$292</f>
        <v>52190.100000000006</v>
      </c>
      <c r="J294" s="42">
        <f t="shared" si="46"/>
        <v>121790.1</v>
      </c>
      <c r="K294" s="42">
        <f t="shared" si="40"/>
        <v>121800</v>
      </c>
    </row>
    <row r="295" spans="1:11" ht="15" customHeight="1">
      <c r="A295" s="330"/>
      <c r="B295" s="333"/>
      <c r="C295" s="333"/>
      <c r="D295" s="333"/>
      <c r="E295" s="333"/>
      <c r="F295" s="339"/>
      <c r="G295" s="153" t="s">
        <v>21</v>
      </c>
      <c r="H295" s="55">
        <v>9</v>
      </c>
      <c r="I295" s="82">
        <f>計算基礎!$H$4*(計算基礎!$G$31/H295)*B$292</f>
        <v>57989</v>
      </c>
      <c r="J295" s="42">
        <f t="shared" si="46"/>
        <v>127589</v>
      </c>
      <c r="K295" s="42">
        <f t="shared" si="40"/>
        <v>127600</v>
      </c>
    </row>
    <row r="296" spans="1:11" ht="15" customHeight="1">
      <c r="A296" s="330"/>
      <c r="B296" s="333"/>
      <c r="C296" s="333"/>
      <c r="D296" s="333"/>
      <c r="E296" s="333"/>
      <c r="F296" s="339"/>
      <c r="G296" s="153" t="s">
        <v>22</v>
      </c>
      <c r="H296" s="55">
        <v>8</v>
      </c>
      <c r="I296" s="82">
        <f>計算基礎!$H$4*(計算基礎!$G$31/H296)*B$292</f>
        <v>65237.625</v>
      </c>
      <c r="J296" s="42">
        <f t="shared" si="46"/>
        <v>134837.625</v>
      </c>
      <c r="K296" s="42">
        <f t="shared" si="40"/>
        <v>134900</v>
      </c>
    </row>
    <row r="297" spans="1:11" ht="15" customHeight="1">
      <c r="A297" s="330"/>
      <c r="B297" s="333"/>
      <c r="C297" s="333"/>
      <c r="D297" s="333"/>
      <c r="E297" s="333"/>
      <c r="F297" s="339"/>
      <c r="G297" s="153" t="s">
        <v>23</v>
      </c>
      <c r="H297" s="55">
        <v>7</v>
      </c>
      <c r="I297" s="82">
        <f>計算基礎!$H$4*(計算基礎!$G$31/H297)*B$292</f>
        <v>74557.28571428571</v>
      </c>
      <c r="J297" s="42">
        <f t="shared" si="46"/>
        <v>144157.28571428571</v>
      </c>
      <c r="K297" s="42">
        <f t="shared" si="40"/>
        <v>144200</v>
      </c>
    </row>
    <row r="298" spans="1:11" ht="15" customHeight="1" thickBot="1">
      <c r="A298" s="331"/>
      <c r="B298" s="333"/>
      <c r="C298" s="333"/>
      <c r="D298" s="333"/>
      <c r="E298" s="333"/>
      <c r="F298" s="339"/>
      <c r="G298" s="155" t="s">
        <v>24</v>
      </c>
      <c r="H298" s="57">
        <v>6</v>
      </c>
      <c r="I298" s="151">
        <f>計算基礎!$H$4*(計算基礎!$G$31/H298)*B$292</f>
        <v>86983.5</v>
      </c>
      <c r="J298" s="164">
        <f t="shared" si="46"/>
        <v>156583.5</v>
      </c>
      <c r="K298" s="164">
        <f t="shared" si="40"/>
        <v>156600</v>
      </c>
    </row>
    <row r="299" spans="1:11" ht="15" customHeight="1" thickTop="1">
      <c r="A299" s="329">
        <v>4200</v>
      </c>
      <c r="B299" s="332">
        <v>9</v>
      </c>
      <c r="C299" s="332">
        <f>計算基礎!$J$2*B299</f>
        <v>56700</v>
      </c>
      <c r="D299" s="332">
        <f>A299*2</f>
        <v>8400</v>
      </c>
      <c r="E299" s="332">
        <f>A299+25</f>
        <v>4225</v>
      </c>
      <c r="F299" s="332">
        <f>ROUNDUP(((24*E299^2)+(2670*E299))*0.0001/B299,-2)</f>
        <v>4900</v>
      </c>
      <c r="G299" s="157" t="s">
        <v>58</v>
      </c>
      <c r="H299" s="58">
        <v>16</v>
      </c>
      <c r="I299" s="50">
        <f>計算基礎!$H$4*(計算基礎!$G$31/H299)*B$299</f>
        <v>32618.8125</v>
      </c>
      <c r="J299" s="196">
        <f>C$299+D$299+F$299+I299</f>
        <v>102618.8125</v>
      </c>
      <c r="K299" s="60">
        <f t="shared" si="40"/>
        <v>102700</v>
      </c>
    </row>
    <row r="300" spans="1:11" ht="15" customHeight="1">
      <c r="A300" s="330"/>
      <c r="B300" s="333"/>
      <c r="C300" s="333"/>
      <c r="D300" s="333"/>
      <c r="E300" s="333"/>
      <c r="F300" s="333"/>
      <c r="G300" s="153" t="s">
        <v>19</v>
      </c>
      <c r="H300" s="55">
        <v>13</v>
      </c>
      <c r="I300" s="55">
        <f>計算基礎!$H$4*(計算基礎!$G$31/H300)*B$299</f>
        <v>40146.230769230766</v>
      </c>
      <c r="J300" s="40">
        <f t="shared" ref="J300:J305" si="47">C$299+D$299+F$299+I300</f>
        <v>110146.23076923077</v>
      </c>
      <c r="K300" s="42">
        <f t="shared" si="40"/>
        <v>110200</v>
      </c>
    </row>
    <row r="301" spans="1:11" ht="15" customHeight="1">
      <c r="A301" s="330"/>
      <c r="B301" s="333"/>
      <c r="C301" s="333"/>
      <c r="D301" s="333"/>
      <c r="E301" s="333"/>
      <c r="F301" s="333"/>
      <c r="G301" s="153" t="s">
        <v>20</v>
      </c>
      <c r="H301" s="55">
        <v>10</v>
      </c>
      <c r="I301" s="55">
        <f>計算基礎!$H$4*(計算基礎!$G$31/H301)*B$299</f>
        <v>52190.100000000006</v>
      </c>
      <c r="J301" s="40">
        <f t="shared" si="47"/>
        <v>122190.1</v>
      </c>
      <c r="K301" s="42">
        <f t="shared" si="40"/>
        <v>122200</v>
      </c>
    </row>
    <row r="302" spans="1:11" ht="15" customHeight="1">
      <c r="A302" s="330"/>
      <c r="B302" s="333"/>
      <c r="C302" s="333"/>
      <c r="D302" s="333"/>
      <c r="E302" s="333"/>
      <c r="F302" s="333"/>
      <c r="G302" s="153" t="s">
        <v>21</v>
      </c>
      <c r="H302" s="55">
        <v>9</v>
      </c>
      <c r="I302" s="55">
        <f>計算基礎!$H$4*(計算基礎!$G$31/H302)*B$299</f>
        <v>57989</v>
      </c>
      <c r="J302" s="40">
        <f t="shared" si="47"/>
        <v>127989</v>
      </c>
      <c r="K302" s="42">
        <f t="shared" si="40"/>
        <v>128000</v>
      </c>
    </row>
    <row r="303" spans="1:11" ht="15" customHeight="1">
      <c r="A303" s="330"/>
      <c r="B303" s="333"/>
      <c r="C303" s="333"/>
      <c r="D303" s="333"/>
      <c r="E303" s="333"/>
      <c r="F303" s="333"/>
      <c r="G303" s="153" t="s">
        <v>22</v>
      </c>
      <c r="H303" s="55">
        <v>8</v>
      </c>
      <c r="I303" s="55">
        <f>計算基礎!$H$4*(計算基礎!$G$31/H303)*B$299</f>
        <v>65237.625</v>
      </c>
      <c r="J303" s="40">
        <f t="shared" si="47"/>
        <v>135237.625</v>
      </c>
      <c r="K303" s="42">
        <f t="shared" si="40"/>
        <v>135300</v>
      </c>
    </row>
    <row r="304" spans="1:11" ht="15" customHeight="1">
      <c r="A304" s="330"/>
      <c r="B304" s="333"/>
      <c r="C304" s="333"/>
      <c r="D304" s="333"/>
      <c r="E304" s="333"/>
      <c r="F304" s="333"/>
      <c r="G304" s="153" t="s">
        <v>23</v>
      </c>
      <c r="H304" s="55">
        <v>7</v>
      </c>
      <c r="I304" s="55">
        <f>計算基礎!$H$4*(計算基礎!$G$31/H304)*B$299</f>
        <v>74557.28571428571</v>
      </c>
      <c r="J304" s="40">
        <f t="shared" si="47"/>
        <v>144557.28571428571</v>
      </c>
      <c r="K304" s="42">
        <f t="shared" si="40"/>
        <v>144600</v>
      </c>
    </row>
    <row r="305" spans="1:11" ht="15" customHeight="1" thickBot="1">
      <c r="A305" s="331"/>
      <c r="B305" s="333"/>
      <c r="C305" s="333"/>
      <c r="D305" s="333"/>
      <c r="E305" s="333"/>
      <c r="F305" s="333"/>
      <c r="G305" s="155" t="s">
        <v>24</v>
      </c>
      <c r="H305" s="55">
        <v>6</v>
      </c>
      <c r="I305" s="55">
        <f>計算基礎!$H$4*(計算基礎!$G$31/H305)*B$299</f>
        <v>86983.5</v>
      </c>
      <c r="J305" s="43">
        <f t="shared" si="47"/>
        <v>156983.5</v>
      </c>
      <c r="K305" s="43">
        <f t="shared" si="40"/>
        <v>157000</v>
      </c>
    </row>
    <row r="306" spans="1:11" ht="14.25" thickBot="1">
      <c r="A306" s="234"/>
      <c r="B306" s="235"/>
      <c r="C306" s="235"/>
      <c r="D306" s="235"/>
      <c r="E306" s="235"/>
      <c r="F306" s="235"/>
      <c r="G306" s="229"/>
    </row>
    <row r="307" spans="1:11" ht="15" customHeight="1" thickBot="1">
      <c r="A307" s="145" t="s">
        <v>1</v>
      </c>
      <c r="B307" s="148"/>
      <c r="C307" s="147" t="str">
        <f>"融着費(@" &amp; 計算基礎!$J$2&amp;")"</f>
        <v>融着費(@6300)</v>
      </c>
      <c r="D307" s="148" t="s">
        <v>60</v>
      </c>
      <c r="E307" s="148"/>
      <c r="F307" s="148" t="s">
        <v>59</v>
      </c>
      <c r="G307" s="145" t="s">
        <v>0</v>
      </c>
      <c r="H307" s="146"/>
      <c r="I307" s="147" t="s">
        <v>2</v>
      </c>
      <c r="J307" s="150"/>
      <c r="K307" s="150" t="s">
        <v>49</v>
      </c>
    </row>
    <row r="308" spans="1:11" ht="15" customHeight="1" thickTop="1">
      <c r="A308" s="341">
        <v>4300</v>
      </c>
      <c r="B308" s="333">
        <v>9</v>
      </c>
      <c r="C308" s="333">
        <f>計算基礎!$J$2*B308</f>
        <v>56700</v>
      </c>
      <c r="D308" s="333">
        <f>A308*2</f>
        <v>8600</v>
      </c>
      <c r="E308" s="342">
        <f>A308+25</f>
        <v>4325</v>
      </c>
      <c r="F308" s="342">
        <f>ROUNDUP(((24*E308^2)+(2670*E308))*0.0001/B308,-2)</f>
        <v>5200</v>
      </c>
      <c r="G308" s="152" t="s">
        <v>58</v>
      </c>
      <c r="H308" s="64">
        <v>16</v>
      </c>
      <c r="I308" s="81">
        <f>計算基礎!$H$4*(計算基礎!$G$31/H308)*B$308</f>
        <v>32618.8125</v>
      </c>
      <c r="J308" s="42">
        <f t="shared" ref="J308:J314" si="48">C$308+D$308+F$308+I308</f>
        <v>103118.8125</v>
      </c>
      <c r="K308" s="42">
        <f t="shared" ref="K308:K349" si="49">ROUNDUP(J308,-2)</f>
        <v>103200</v>
      </c>
    </row>
    <row r="309" spans="1:11" ht="15" customHeight="1">
      <c r="A309" s="330"/>
      <c r="B309" s="333"/>
      <c r="C309" s="333"/>
      <c r="D309" s="333"/>
      <c r="E309" s="333"/>
      <c r="F309" s="333"/>
      <c r="G309" s="153" t="s">
        <v>19</v>
      </c>
      <c r="H309" s="55">
        <v>13</v>
      </c>
      <c r="I309" s="82">
        <f>計算基礎!$H$4*(計算基礎!$G$31/H309)*B$308</f>
        <v>40146.230769230766</v>
      </c>
      <c r="J309" s="42">
        <f t="shared" si="48"/>
        <v>110646.23076923077</v>
      </c>
      <c r="K309" s="42">
        <f t="shared" si="49"/>
        <v>110700</v>
      </c>
    </row>
    <row r="310" spans="1:11" ht="15" customHeight="1">
      <c r="A310" s="330"/>
      <c r="B310" s="333"/>
      <c r="C310" s="333"/>
      <c r="D310" s="333"/>
      <c r="E310" s="333"/>
      <c r="F310" s="333"/>
      <c r="G310" s="153" t="s">
        <v>20</v>
      </c>
      <c r="H310" s="55">
        <v>10</v>
      </c>
      <c r="I310" s="82">
        <f>計算基礎!$H$4*(計算基礎!$G$31/H310)*B$308</f>
        <v>52190.100000000006</v>
      </c>
      <c r="J310" s="42">
        <f t="shared" si="48"/>
        <v>122690.1</v>
      </c>
      <c r="K310" s="42">
        <f t="shared" si="49"/>
        <v>122700</v>
      </c>
    </row>
    <row r="311" spans="1:11" ht="15" customHeight="1">
      <c r="A311" s="330"/>
      <c r="B311" s="333"/>
      <c r="C311" s="333"/>
      <c r="D311" s="333"/>
      <c r="E311" s="333"/>
      <c r="F311" s="333"/>
      <c r="G311" s="153" t="s">
        <v>21</v>
      </c>
      <c r="H311" s="55">
        <v>9</v>
      </c>
      <c r="I311" s="82">
        <f>計算基礎!$H$4*(計算基礎!$G$31/H311)*B$308</f>
        <v>57989</v>
      </c>
      <c r="J311" s="42">
        <f t="shared" si="48"/>
        <v>128489</v>
      </c>
      <c r="K311" s="42">
        <f t="shared" si="49"/>
        <v>128500</v>
      </c>
    </row>
    <row r="312" spans="1:11" ht="15" customHeight="1">
      <c r="A312" s="330"/>
      <c r="B312" s="333"/>
      <c r="C312" s="333"/>
      <c r="D312" s="333"/>
      <c r="E312" s="333"/>
      <c r="F312" s="333"/>
      <c r="G312" s="153" t="s">
        <v>22</v>
      </c>
      <c r="H312" s="55">
        <v>8</v>
      </c>
      <c r="I312" s="82">
        <f>計算基礎!$H$4*(計算基礎!$G$31/H312)*B$308</f>
        <v>65237.625</v>
      </c>
      <c r="J312" s="42">
        <f t="shared" si="48"/>
        <v>135737.625</v>
      </c>
      <c r="K312" s="42">
        <f t="shared" si="49"/>
        <v>135800</v>
      </c>
    </row>
    <row r="313" spans="1:11" ht="15" customHeight="1">
      <c r="A313" s="330"/>
      <c r="B313" s="333"/>
      <c r="C313" s="333"/>
      <c r="D313" s="333"/>
      <c r="E313" s="333"/>
      <c r="F313" s="333"/>
      <c r="G313" s="153" t="s">
        <v>23</v>
      </c>
      <c r="H313" s="55">
        <v>7</v>
      </c>
      <c r="I313" s="82">
        <f>計算基礎!$H$4*(計算基礎!$G$31/H313)*B$308</f>
        <v>74557.28571428571</v>
      </c>
      <c r="J313" s="42">
        <f t="shared" si="48"/>
        <v>145057.28571428571</v>
      </c>
      <c r="K313" s="42">
        <f t="shared" si="49"/>
        <v>145100</v>
      </c>
    </row>
    <row r="314" spans="1:11" ht="15" customHeight="1" thickBot="1">
      <c r="A314" s="331"/>
      <c r="B314" s="333"/>
      <c r="C314" s="333"/>
      <c r="D314" s="333"/>
      <c r="E314" s="333"/>
      <c r="F314" s="333"/>
      <c r="G314" s="155" t="s">
        <v>24</v>
      </c>
      <c r="H314" s="57">
        <v>6</v>
      </c>
      <c r="I314" s="151">
        <f>計算基礎!$H$4*(計算基礎!$G$31/H314)*B$308</f>
        <v>86983.5</v>
      </c>
      <c r="J314" s="164">
        <f t="shared" si="48"/>
        <v>157483.5</v>
      </c>
      <c r="K314" s="164">
        <f t="shared" si="49"/>
        <v>157500</v>
      </c>
    </row>
    <row r="315" spans="1:11" ht="15" customHeight="1" thickTop="1">
      <c r="A315" s="334">
        <v>4400</v>
      </c>
      <c r="B315" s="336">
        <v>10</v>
      </c>
      <c r="C315" s="336">
        <f>計算基礎!$J$2*B315</f>
        <v>63000</v>
      </c>
      <c r="D315" s="336">
        <f>A315*2</f>
        <v>8800</v>
      </c>
      <c r="E315" s="336">
        <f>A315+25</f>
        <v>4425</v>
      </c>
      <c r="F315" s="336">
        <f>ROUNDUP(((24*E315^2)+(2670*E315))*0.0001/B315,-2)</f>
        <v>4900</v>
      </c>
      <c r="G315" s="194" t="s">
        <v>58</v>
      </c>
      <c r="H315" s="177">
        <v>16</v>
      </c>
      <c r="I315" s="179">
        <f>計算基礎!$H$4*(計算基礎!$G$31/H315)*B$315</f>
        <v>36243.125</v>
      </c>
      <c r="J315" s="180">
        <f>C$315+D$315+F$315+I315</f>
        <v>112943.125</v>
      </c>
      <c r="K315" s="180">
        <f t="shared" si="49"/>
        <v>113000</v>
      </c>
    </row>
    <row r="316" spans="1:11" ht="15" customHeight="1">
      <c r="A316" s="330"/>
      <c r="B316" s="333"/>
      <c r="C316" s="333"/>
      <c r="D316" s="333"/>
      <c r="E316" s="333"/>
      <c r="F316" s="333"/>
      <c r="G316" s="153" t="s">
        <v>19</v>
      </c>
      <c r="H316" s="55">
        <v>13</v>
      </c>
      <c r="I316" s="81">
        <f>計算基礎!$H$4*(計算基礎!$G$31/H316)*B$315</f>
        <v>44606.923076923078</v>
      </c>
      <c r="J316" s="42">
        <f t="shared" ref="J316:J321" si="50">C$315+D$315+F$315+I316</f>
        <v>121306.92307692308</v>
      </c>
      <c r="K316" s="42">
        <f t="shared" si="49"/>
        <v>121400</v>
      </c>
    </row>
    <row r="317" spans="1:11" ht="15" customHeight="1">
      <c r="A317" s="330"/>
      <c r="B317" s="333"/>
      <c r="C317" s="333"/>
      <c r="D317" s="333"/>
      <c r="E317" s="333"/>
      <c r="F317" s="333"/>
      <c r="G317" s="153" t="s">
        <v>20</v>
      </c>
      <c r="H317" s="55">
        <v>11</v>
      </c>
      <c r="I317" s="81">
        <f>計算基礎!$H$4*(計算基礎!$G$31/H317)*B$315</f>
        <v>52717.272727272728</v>
      </c>
      <c r="J317" s="42">
        <f t="shared" si="50"/>
        <v>129417.27272727274</v>
      </c>
      <c r="K317" s="42">
        <f t="shared" si="49"/>
        <v>129500</v>
      </c>
    </row>
    <row r="318" spans="1:11" ht="15" customHeight="1">
      <c r="A318" s="330"/>
      <c r="B318" s="333"/>
      <c r="C318" s="333"/>
      <c r="D318" s="333"/>
      <c r="E318" s="333"/>
      <c r="F318" s="333"/>
      <c r="G318" s="153" t="s">
        <v>21</v>
      </c>
      <c r="H318" s="55">
        <v>9</v>
      </c>
      <c r="I318" s="81">
        <f>計算基礎!$H$4*(計算基礎!$G$31/H318)*B$315</f>
        <v>64432.222222222226</v>
      </c>
      <c r="J318" s="42">
        <f t="shared" si="50"/>
        <v>141132.22222222222</v>
      </c>
      <c r="K318" s="42">
        <f t="shared" si="49"/>
        <v>141200</v>
      </c>
    </row>
    <row r="319" spans="1:11" ht="15" customHeight="1">
      <c r="A319" s="330"/>
      <c r="B319" s="333"/>
      <c r="C319" s="333"/>
      <c r="D319" s="333"/>
      <c r="E319" s="333"/>
      <c r="F319" s="333"/>
      <c r="G319" s="153" t="s">
        <v>22</v>
      </c>
      <c r="H319" s="55">
        <v>8</v>
      </c>
      <c r="I319" s="81">
        <f>計算基礎!$H$4*(計算基礎!$G$31/H319)*B$315</f>
        <v>72486.25</v>
      </c>
      <c r="J319" s="42">
        <f t="shared" si="50"/>
        <v>149186.25</v>
      </c>
      <c r="K319" s="42">
        <f t="shared" si="49"/>
        <v>149200</v>
      </c>
    </row>
    <row r="320" spans="1:11" ht="15" customHeight="1">
      <c r="A320" s="330"/>
      <c r="B320" s="333"/>
      <c r="C320" s="333"/>
      <c r="D320" s="333"/>
      <c r="E320" s="333"/>
      <c r="F320" s="333"/>
      <c r="G320" s="153" t="s">
        <v>23</v>
      </c>
      <c r="H320" s="55">
        <v>7</v>
      </c>
      <c r="I320" s="81">
        <f>計算基礎!$H$4*(計算基礎!$G$31/H320)*B$315</f>
        <v>82841.428571428565</v>
      </c>
      <c r="J320" s="42">
        <f t="shared" si="50"/>
        <v>159541.42857142858</v>
      </c>
      <c r="K320" s="42">
        <f t="shared" si="49"/>
        <v>159600</v>
      </c>
    </row>
    <row r="321" spans="1:11" ht="15" customHeight="1" thickBot="1">
      <c r="A321" s="335"/>
      <c r="B321" s="337"/>
      <c r="C321" s="337"/>
      <c r="D321" s="337"/>
      <c r="E321" s="337"/>
      <c r="F321" s="337"/>
      <c r="G321" s="154" t="s">
        <v>24</v>
      </c>
      <c r="H321" s="56">
        <v>6</v>
      </c>
      <c r="I321" s="241">
        <f>計算基礎!$H$4*(計算基礎!$G$31/H321)*B$315</f>
        <v>96648.333333333343</v>
      </c>
      <c r="J321" s="165">
        <f t="shared" si="50"/>
        <v>173348.33333333334</v>
      </c>
      <c r="K321" s="165">
        <f t="shared" si="49"/>
        <v>173400</v>
      </c>
    </row>
    <row r="322" spans="1:11" ht="15" customHeight="1" thickTop="1">
      <c r="A322" s="329">
        <v>4500</v>
      </c>
      <c r="B322" s="332">
        <v>10</v>
      </c>
      <c r="C322" s="332">
        <f>計算基礎!$J$2*B322</f>
        <v>63000</v>
      </c>
      <c r="D322" s="332">
        <f>A322*2</f>
        <v>9000</v>
      </c>
      <c r="E322" s="332">
        <f>A322+25</f>
        <v>4525</v>
      </c>
      <c r="F322" s="332">
        <f>ROUNDUP(((24*E322^2)+(2670*E322))*0.0001/B322,-2)</f>
        <v>5100</v>
      </c>
      <c r="G322" s="157" t="s">
        <v>58</v>
      </c>
      <c r="H322" s="58">
        <v>16</v>
      </c>
      <c r="I322" s="58">
        <f>計算基礎!$H$4*(計算基礎!$G$31/H322)*B$322</f>
        <v>36243.125</v>
      </c>
      <c r="J322" s="60">
        <f>C$322+D$322+F$322+I322</f>
        <v>113343.125</v>
      </c>
      <c r="K322" s="60">
        <f t="shared" si="49"/>
        <v>113400</v>
      </c>
    </row>
    <row r="323" spans="1:11" ht="15" customHeight="1">
      <c r="A323" s="330"/>
      <c r="B323" s="333"/>
      <c r="C323" s="333"/>
      <c r="D323" s="333"/>
      <c r="E323" s="333"/>
      <c r="F323" s="333"/>
      <c r="G323" s="153" t="s">
        <v>19</v>
      </c>
      <c r="H323" s="55">
        <v>13</v>
      </c>
      <c r="I323" s="81">
        <f>計算基礎!$H$4*(計算基礎!$G$31/H323)*B$322</f>
        <v>44606.923076923078</v>
      </c>
      <c r="J323" s="42">
        <f t="shared" ref="J323:J328" si="51">C$322+D$322+F$322+I323</f>
        <v>121706.92307692308</v>
      </c>
      <c r="K323" s="42">
        <f t="shared" si="49"/>
        <v>121800</v>
      </c>
    </row>
    <row r="324" spans="1:11" ht="15" customHeight="1">
      <c r="A324" s="330"/>
      <c r="B324" s="333"/>
      <c r="C324" s="333"/>
      <c r="D324" s="333"/>
      <c r="E324" s="333"/>
      <c r="F324" s="333"/>
      <c r="G324" s="153" t="s">
        <v>20</v>
      </c>
      <c r="H324" s="55">
        <v>11</v>
      </c>
      <c r="I324" s="81">
        <f>計算基礎!$H$4*(計算基礎!$G$31/H324)*B$322</f>
        <v>52717.272727272728</v>
      </c>
      <c r="J324" s="42">
        <f t="shared" si="51"/>
        <v>129817.27272727274</v>
      </c>
      <c r="K324" s="42">
        <f t="shared" si="49"/>
        <v>129900</v>
      </c>
    </row>
    <row r="325" spans="1:11" ht="15" customHeight="1">
      <c r="A325" s="330"/>
      <c r="B325" s="333"/>
      <c r="C325" s="333"/>
      <c r="D325" s="333"/>
      <c r="E325" s="333"/>
      <c r="F325" s="333"/>
      <c r="G325" s="153" t="s">
        <v>21</v>
      </c>
      <c r="H325" s="55">
        <v>9</v>
      </c>
      <c r="I325" s="81">
        <f>計算基礎!$H$4*(計算基礎!$G$31/H325)*B$322</f>
        <v>64432.222222222226</v>
      </c>
      <c r="J325" s="42">
        <f t="shared" si="51"/>
        <v>141532.22222222222</v>
      </c>
      <c r="K325" s="42">
        <f t="shared" si="49"/>
        <v>141600</v>
      </c>
    </row>
    <row r="326" spans="1:11" ht="15" customHeight="1">
      <c r="A326" s="330"/>
      <c r="B326" s="333"/>
      <c r="C326" s="333"/>
      <c r="D326" s="333"/>
      <c r="E326" s="333"/>
      <c r="F326" s="333"/>
      <c r="G326" s="153" t="s">
        <v>22</v>
      </c>
      <c r="H326" s="55">
        <v>8</v>
      </c>
      <c r="I326" s="81">
        <f>計算基礎!$H$4*(計算基礎!$G$31/H326)*B$322</f>
        <v>72486.25</v>
      </c>
      <c r="J326" s="42">
        <f t="shared" si="51"/>
        <v>149586.25</v>
      </c>
      <c r="K326" s="42">
        <f t="shared" si="49"/>
        <v>149600</v>
      </c>
    </row>
    <row r="327" spans="1:11" ht="15" customHeight="1">
      <c r="A327" s="330"/>
      <c r="B327" s="333"/>
      <c r="C327" s="333"/>
      <c r="D327" s="333"/>
      <c r="E327" s="333"/>
      <c r="F327" s="333"/>
      <c r="G327" s="153" t="s">
        <v>23</v>
      </c>
      <c r="H327" s="55">
        <v>7</v>
      </c>
      <c r="I327" s="81">
        <f>計算基礎!$H$4*(計算基礎!$G$31/H327)*B$322</f>
        <v>82841.428571428565</v>
      </c>
      <c r="J327" s="42">
        <f t="shared" si="51"/>
        <v>159941.42857142858</v>
      </c>
      <c r="K327" s="42">
        <f t="shared" si="49"/>
        <v>160000</v>
      </c>
    </row>
    <row r="328" spans="1:11" ht="15" customHeight="1" thickBot="1">
      <c r="A328" s="331"/>
      <c r="B328" s="333"/>
      <c r="C328" s="333"/>
      <c r="D328" s="333"/>
      <c r="E328" s="333"/>
      <c r="F328" s="333"/>
      <c r="G328" s="155" t="s">
        <v>24</v>
      </c>
      <c r="H328" s="57">
        <v>6</v>
      </c>
      <c r="I328" s="238">
        <f>計算基礎!$H$4*(計算基礎!$G$31/H328)*B$322</f>
        <v>96648.333333333343</v>
      </c>
      <c r="J328" s="164">
        <f t="shared" si="51"/>
        <v>173748.33333333334</v>
      </c>
      <c r="K328" s="164">
        <f t="shared" si="49"/>
        <v>173800</v>
      </c>
    </row>
    <row r="329" spans="1:11" ht="15" customHeight="1" thickTop="1">
      <c r="A329" s="329">
        <v>4600</v>
      </c>
      <c r="B329" s="332">
        <v>10</v>
      </c>
      <c r="C329" s="332">
        <f>計算基礎!$J$2*B329</f>
        <v>63000</v>
      </c>
      <c r="D329" s="332">
        <f>A329*2</f>
        <v>9200</v>
      </c>
      <c r="E329" s="332">
        <f>A329+25</f>
        <v>4625</v>
      </c>
      <c r="F329" s="332">
        <f>ROUNDUP(((24*E329^2)+(2670*E329))*0.0001/B329,-2)</f>
        <v>5300</v>
      </c>
      <c r="G329" s="157" t="s">
        <v>58</v>
      </c>
      <c r="H329" s="58">
        <v>16</v>
      </c>
      <c r="I329" s="58">
        <f>計算基礎!$H$4*(計算基礎!$G$31/H329)*B$329</f>
        <v>36243.125</v>
      </c>
      <c r="J329" s="60">
        <f>C$329+D$329+F$329+I329</f>
        <v>113743.125</v>
      </c>
      <c r="K329" s="60">
        <f t="shared" si="49"/>
        <v>113800</v>
      </c>
    </row>
    <row r="330" spans="1:11" ht="15" customHeight="1">
      <c r="A330" s="330"/>
      <c r="B330" s="333"/>
      <c r="C330" s="333"/>
      <c r="D330" s="333"/>
      <c r="E330" s="333"/>
      <c r="F330" s="333"/>
      <c r="G330" s="153" t="s">
        <v>19</v>
      </c>
      <c r="H330" s="55">
        <v>13</v>
      </c>
      <c r="I330" s="81">
        <f>計算基礎!$H$4*(計算基礎!$G$31/H330)*B$329</f>
        <v>44606.923076923078</v>
      </c>
      <c r="J330" s="42">
        <f t="shared" ref="J330:J335" si="52">C$329+D$329+F$329+I330</f>
        <v>122106.92307692308</v>
      </c>
      <c r="K330" s="42">
        <f t="shared" si="49"/>
        <v>122200</v>
      </c>
    </row>
    <row r="331" spans="1:11" ht="15" customHeight="1">
      <c r="A331" s="330"/>
      <c r="B331" s="333"/>
      <c r="C331" s="333"/>
      <c r="D331" s="333"/>
      <c r="E331" s="333"/>
      <c r="F331" s="333"/>
      <c r="G331" s="153" t="s">
        <v>20</v>
      </c>
      <c r="H331" s="55">
        <v>11</v>
      </c>
      <c r="I331" s="81">
        <f>計算基礎!$H$4*(計算基礎!$G$31/H331)*B$329</f>
        <v>52717.272727272728</v>
      </c>
      <c r="J331" s="42">
        <f t="shared" si="52"/>
        <v>130217.27272727274</v>
      </c>
      <c r="K331" s="42">
        <f t="shared" si="49"/>
        <v>130300</v>
      </c>
    </row>
    <row r="332" spans="1:11" ht="15" customHeight="1">
      <c r="A332" s="330"/>
      <c r="B332" s="333"/>
      <c r="C332" s="333"/>
      <c r="D332" s="333"/>
      <c r="E332" s="333"/>
      <c r="F332" s="333"/>
      <c r="G332" s="153" t="s">
        <v>21</v>
      </c>
      <c r="H332" s="55">
        <v>9</v>
      </c>
      <c r="I332" s="81">
        <f>計算基礎!$H$4*(計算基礎!$G$31/H332)*B$329</f>
        <v>64432.222222222226</v>
      </c>
      <c r="J332" s="42">
        <f t="shared" si="52"/>
        <v>141932.22222222222</v>
      </c>
      <c r="K332" s="42">
        <f t="shared" si="49"/>
        <v>142000</v>
      </c>
    </row>
    <row r="333" spans="1:11" ht="15" customHeight="1">
      <c r="A333" s="330"/>
      <c r="B333" s="333"/>
      <c r="C333" s="333"/>
      <c r="D333" s="333"/>
      <c r="E333" s="333"/>
      <c r="F333" s="333"/>
      <c r="G333" s="153" t="s">
        <v>22</v>
      </c>
      <c r="H333" s="55">
        <v>8</v>
      </c>
      <c r="I333" s="81">
        <f>計算基礎!$H$4*(計算基礎!$G$31/H333)*B$329</f>
        <v>72486.25</v>
      </c>
      <c r="J333" s="42">
        <f t="shared" si="52"/>
        <v>149986.25</v>
      </c>
      <c r="K333" s="42">
        <f t="shared" si="49"/>
        <v>150000</v>
      </c>
    </row>
    <row r="334" spans="1:11" ht="15" customHeight="1">
      <c r="A334" s="330"/>
      <c r="B334" s="333"/>
      <c r="C334" s="333"/>
      <c r="D334" s="333"/>
      <c r="E334" s="333"/>
      <c r="F334" s="333"/>
      <c r="G334" s="153" t="s">
        <v>23</v>
      </c>
      <c r="H334" s="55">
        <v>7</v>
      </c>
      <c r="I334" s="81">
        <f>計算基礎!$H$4*(計算基礎!$G$31/H334)*B$329</f>
        <v>82841.428571428565</v>
      </c>
      <c r="J334" s="42">
        <f t="shared" si="52"/>
        <v>160341.42857142858</v>
      </c>
      <c r="K334" s="42">
        <f t="shared" si="49"/>
        <v>160400</v>
      </c>
    </row>
    <row r="335" spans="1:11" ht="15" customHeight="1" thickBot="1">
      <c r="A335" s="335"/>
      <c r="B335" s="337"/>
      <c r="C335" s="337"/>
      <c r="D335" s="337"/>
      <c r="E335" s="337"/>
      <c r="F335" s="337"/>
      <c r="G335" s="154" t="s">
        <v>24</v>
      </c>
      <c r="H335" s="56">
        <v>6</v>
      </c>
      <c r="I335" s="241">
        <f>計算基礎!$H$4*(計算基礎!$G$31/H335)*B$329</f>
        <v>96648.333333333343</v>
      </c>
      <c r="J335" s="165">
        <f t="shared" si="52"/>
        <v>174148.33333333334</v>
      </c>
      <c r="K335" s="165">
        <f t="shared" si="49"/>
        <v>174200</v>
      </c>
    </row>
    <row r="336" spans="1:11" ht="15" customHeight="1" thickTop="1">
      <c r="A336" s="329">
        <v>4700</v>
      </c>
      <c r="B336" s="332">
        <v>10</v>
      </c>
      <c r="C336" s="332">
        <f>計算基礎!$J$2*B336</f>
        <v>63000</v>
      </c>
      <c r="D336" s="332">
        <f>A336*2</f>
        <v>9400</v>
      </c>
      <c r="E336" s="332">
        <f>A336+25</f>
        <v>4725</v>
      </c>
      <c r="F336" s="332">
        <f>ROUNDUP(((24*E336^2)+(2670*E336))*0.0001/B336,-2)</f>
        <v>5500</v>
      </c>
      <c r="G336" s="152" t="s">
        <v>58</v>
      </c>
      <c r="H336" s="58">
        <v>16</v>
      </c>
      <c r="I336" s="58">
        <f>計算基礎!$H$4*(計算基礎!$G$31/H336)*B$336</f>
        <v>36243.125</v>
      </c>
      <c r="J336" s="60">
        <f>C$336+D$336+F$336+I336</f>
        <v>114143.125</v>
      </c>
      <c r="K336" s="60">
        <f t="shared" si="49"/>
        <v>114200</v>
      </c>
    </row>
    <row r="337" spans="1:11" ht="15" customHeight="1">
      <c r="A337" s="330"/>
      <c r="B337" s="333"/>
      <c r="C337" s="333"/>
      <c r="D337" s="333"/>
      <c r="E337" s="333"/>
      <c r="F337" s="333"/>
      <c r="G337" s="153" t="s">
        <v>19</v>
      </c>
      <c r="H337" s="55">
        <v>13</v>
      </c>
      <c r="I337" s="53">
        <f>計算基礎!$H$4*(計算基礎!$G$31/H337)*B$336</f>
        <v>44606.923076923078</v>
      </c>
      <c r="J337" s="42">
        <f t="shared" ref="J337:J342" si="53">C$336+D$336+F$336+I337</f>
        <v>122506.92307692308</v>
      </c>
      <c r="K337" s="42">
        <f t="shared" si="49"/>
        <v>122600</v>
      </c>
    </row>
    <row r="338" spans="1:11" ht="15" customHeight="1">
      <c r="A338" s="330"/>
      <c r="B338" s="333"/>
      <c r="C338" s="333"/>
      <c r="D338" s="333"/>
      <c r="E338" s="333"/>
      <c r="F338" s="333"/>
      <c r="G338" s="153" t="s">
        <v>20</v>
      </c>
      <c r="H338" s="55">
        <v>11</v>
      </c>
      <c r="I338" s="53">
        <f>計算基礎!$H$4*(計算基礎!$G$31/H338)*B$336</f>
        <v>52717.272727272728</v>
      </c>
      <c r="J338" s="42">
        <f t="shared" si="53"/>
        <v>130617.27272727274</v>
      </c>
      <c r="K338" s="42">
        <f t="shared" si="49"/>
        <v>130700</v>
      </c>
    </row>
    <row r="339" spans="1:11" ht="15" customHeight="1">
      <c r="A339" s="330"/>
      <c r="B339" s="333"/>
      <c r="C339" s="333"/>
      <c r="D339" s="333"/>
      <c r="E339" s="333"/>
      <c r="F339" s="333"/>
      <c r="G339" s="153" t="s">
        <v>21</v>
      </c>
      <c r="H339" s="55">
        <v>9</v>
      </c>
      <c r="I339" s="53">
        <f>計算基礎!$H$4*(計算基礎!$G$31/H339)*B$336</f>
        <v>64432.222222222226</v>
      </c>
      <c r="J339" s="42">
        <f t="shared" si="53"/>
        <v>142332.22222222222</v>
      </c>
      <c r="K339" s="42">
        <f t="shared" si="49"/>
        <v>142400</v>
      </c>
    </row>
    <row r="340" spans="1:11" ht="15" customHeight="1">
      <c r="A340" s="330"/>
      <c r="B340" s="333"/>
      <c r="C340" s="333"/>
      <c r="D340" s="333"/>
      <c r="E340" s="333"/>
      <c r="F340" s="333"/>
      <c r="G340" s="153" t="s">
        <v>22</v>
      </c>
      <c r="H340" s="55">
        <v>8</v>
      </c>
      <c r="I340" s="53">
        <f>計算基礎!$H$4*(計算基礎!$G$31/H340)*B$336</f>
        <v>72486.25</v>
      </c>
      <c r="J340" s="42">
        <f t="shared" si="53"/>
        <v>150386.25</v>
      </c>
      <c r="K340" s="42">
        <f t="shared" si="49"/>
        <v>150400</v>
      </c>
    </row>
    <row r="341" spans="1:11" ht="15" customHeight="1">
      <c r="A341" s="330"/>
      <c r="B341" s="333"/>
      <c r="C341" s="333"/>
      <c r="D341" s="333"/>
      <c r="E341" s="333"/>
      <c r="F341" s="333"/>
      <c r="G341" s="153" t="s">
        <v>23</v>
      </c>
      <c r="H341" s="55">
        <v>7</v>
      </c>
      <c r="I341" s="53">
        <f>計算基礎!$H$4*(計算基礎!$G$31/H341)*B$336</f>
        <v>82841.428571428565</v>
      </c>
      <c r="J341" s="42">
        <f t="shared" si="53"/>
        <v>160741.42857142858</v>
      </c>
      <c r="K341" s="42">
        <f t="shared" si="49"/>
        <v>160800</v>
      </c>
    </row>
    <row r="342" spans="1:11" ht="15" customHeight="1" thickBot="1">
      <c r="A342" s="331"/>
      <c r="B342" s="333"/>
      <c r="C342" s="333"/>
      <c r="D342" s="333"/>
      <c r="E342" s="333"/>
      <c r="F342" s="333"/>
      <c r="G342" s="155" t="s">
        <v>24</v>
      </c>
      <c r="H342" s="57">
        <v>6</v>
      </c>
      <c r="I342" s="46">
        <f>計算基礎!$H$4*(計算基礎!$G$31/H342)*B$336</f>
        <v>96648.333333333343</v>
      </c>
      <c r="J342" s="164">
        <f t="shared" si="53"/>
        <v>174548.33333333334</v>
      </c>
      <c r="K342" s="164">
        <f t="shared" si="49"/>
        <v>174600</v>
      </c>
    </row>
    <row r="343" spans="1:11" ht="15" customHeight="1" thickTop="1">
      <c r="A343" s="334">
        <v>4800</v>
      </c>
      <c r="B343" s="336">
        <v>11</v>
      </c>
      <c r="C343" s="336">
        <f>計算基礎!$J$2*B343</f>
        <v>69300</v>
      </c>
      <c r="D343" s="336">
        <f>A343*2</f>
        <v>9600</v>
      </c>
      <c r="E343" s="336">
        <f>A343+25</f>
        <v>4825</v>
      </c>
      <c r="F343" s="338">
        <f>ROUNDUP(((24*E343^2)+(2670*E343))*0.0001/B343,-2)</f>
        <v>5200</v>
      </c>
      <c r="G343" s="194" t="s">
        <v>58</v>
      </c>
      <c r="H343" s="177">
        <v>16</v>
      </c>
      <c r="I343" s="179">
        <f>計算基礎!$H$4*(計算基礎!$G$31/H343)*B$343</f>
        <v>39867.4375</v>
      </c>
      <c r="J343" s="180">
        <f>C$343+D$343+F$343+I343</f>
        <v>123967.4375</v>
      </c>
      <c r="K343" s="180">
        <f t="shared" si="49"/>
        <v>124000</v>
      </c>
    </row>
    <row r="344" spans="1:11" ht="15" customHeight="1">
      <c r="A344" s="330"/>
      <c r="B344" s="333"/>
      <c r="C344" s="333"/>
      <c r="D344" s="333"/>
      <c r="E344" s="333"/>
      <c r="F344" s="339"/>
      <c r="G344" s="153" t="s">
        <v>19</v>
      </c>
      <c r="H344" s="55">
        <v>13</v>
      </c>
      <c r="I344" s="81">
        <f>計算基礎!$H$4*(計算基礎!$G$31/H344)*B$343</f>
        <v>49067.615384615383</v>
      </c>
      <c r="J344" s="42">
        <f t="shared" ref="J344:J349" si="54">C$343+D$343+F$343+I344</f>
        <v>133167.61538461538</v>
      </c>
      <c r="K344" s="42">
        <f t="shared" si="49"/>
        <v>133200</v>
      </c>
    </row>
    <row r="345" spans="1:11" ht="15" customHeight="1">
      <c r="A345" s="330"/>
      <c r="B345" s="333"/>
      <c r="C345" s="333"/>
      <c r="D345" s="333"/>
      <c r="E345" s="333"/>
      <c r="F345" s="339"/>
      <c r="G345" s="153" t="s">
        <v>20</v>
      </c>
      <c r="H345" s="55">
        <v>11</v>
      </c>
      <c r="I345" s="81">
        <f>計算基礎!$H$4*(計算基礎!$G$31/H345)*B$343</f>
        <v>57989</v>
      </c>
      <c r="J345" s="42">
        <f t="shared" si="54"/>
        <v>142089</v>
      </c>
      <c r="K345" s="42">
        <f t="shared" si="49"/>
        <v>142100</v>
      </c>
    </row>
    <row r="346" spans="1:11" ht="15" customHeight="1">
      <c r="A346" s="330"/>
      <c r="B346" s="333"/>
      <c r="C346" s="333"/>
      <c r="D346" s="333"/>
      <c r="E346" s="333"/>
      <c r="F346" s="339"/>
      <c r="G346" s="153" t="s">
        <v>21</v>
      </c>
      <c r="H346" s="55">
        <v>9</v>
      </c>
      <c r="I346" s="81">
        <f>計算基礎!$H$4*(計算基礎!$G$31/H346)*B$343</f>
        <v>70875.444444444453</v>
      </c>
      <c r="J346" s="42">
        <f t="shared" si="54"/>
        <v>154975.44444444444</v>
      </c>
      <c r="K346" s="42">
        <f t="shared" si="49"/>
        <v>155000</v>
      </c>
    </row>
    <row r="347" spans="1:11" ht="15" customHeight="1">
      <c r="A347" s="330"/>
      <c r="B347" s="333"/>
      <c r="C347" s="333"/>
      <c r="D347" s="333"/>
      <c r="E347" s="333"/>
      <c r="F347" s="339"/>
      <c r="G347" s="153" t="s">
        <v>22</v>
      </c>
      <c r="H347" s="55">
        <v>8</v>
      </c>
      <c r="I347" s="81">
        <f>計算基礎!$H$4*(計算基礎!$G$31/H347)*B$343</f>
        <v>79734.875</v>
      </c>
      <c r="J347" s="42">
        <f t="shared" si="54"/>
        <v>163834.875</v>
      </c>
      <c r="K347" s="42">
        <f t="shared" si="49"/>
        <v>163900</v>
      </c>
    </row>
    <row r="348" spans="1:11" ht="15" customHeight="1">
      <c r="A348" s="330"/>
      <c r="B348" s="333"/>
      <c r="C348" s="333"/>
      <c r="D348" s="333"/>
      <c r="E348" s="333"/>
      <c r="F348" s="339"/>
      <c r="G348" s="153" t="s">
        <v>23</v>
      </c>
      <c r="H348" s="55">
        <v>7</v>
      </c>
      <c r="I348" s="81">
        <f>計算基礎!$H$4*(計算基礎!$G$31/H348)*B$343</f>
        <v>91125.57142857142</v>
      </c>
      <c r="J348" s="42">
        <f t="shared" si="54"/>
        <v>175225.57142857142</v>
      </c>
      <c r="K348" s="42">
        <f t="shared" si="49"/>
        <v>175300</v>
      </c>
    </row>
    <row r="349" spans="1:11" ht="15" customHeight="1" thickBot="1">
      <c r="A349" s="335"/>
      <c r="B349" s="337"/>
      <c r="C349" s="337"/>
      <c r="D349" s="337"/>
      <c r="E349" s="337"/>
      <c r="F349" s="340"/>
      <c r="G349" s="154" t="s">
        <v>24</v>
      </c>
      <c r="H349" s="56">
        <v>6</v>
      </c>
      <c r="I349" s="241">
        <f>計算基礎!$H$4*(計算基礎!$G$31/H349)*B$343</f>
        <v>106313.16666666667</v>
      </c>
      <c r="J349" s="165">
        <f t="shared" si="54"/>
        <v>190413.16666666669</v>
      </c>
      <c r="K349" s="165">
        <f t="shared" si="49"/>
        <v>190500</v>
      </c>
    </row>
    <row r="350" spans="1:11" ht="15" customHeight="1" thickTop="1">
      <c r="A350" s="329"/>
      <c r="B350" s="332"/>
      <c r="C350" s="332"/>
      <c r="D350" s="332"/>
      <c r="E350" s="332"/>
      <c r="F350" s="332"/>
      <c r="G350" s="157"/>
      <c r="H350" s="58"/>
      <c r="I350" s="86"/>
      <c r="J350" s="60"/>
      <c r="K350" s="60"/>
    </row>
    <row r="351" spans="1:11" ht="15" customHeight="1">
      <c r="A351" s="330"/>
      <c r="B351" s="333"/>
      <c r="C351" s="333"/>
      <c r="D351" s="333"/>
      <c r="E351" s="333"/>
      <c r="F351" s="333"/>
      <c r="G351" s="153"/>
      <c r="H351" s="55"/>
      <c r="I351" s="82"/>
      <c r="J351" s="40"/>
      <c r="K351" s="42"/>
    </row>
    <row r="352" spans="1:11" ht="15" customHeight="1">
      <c r="A352" s="330"/>
      <c r="B352" s="333"/>
      <c r="C352" s="333"/>
      <c r="D352" s="333"/>
      <c r="E352" s="333"/>
      <c r="F352" s="333"/>
      <c r="G352" s="153"/>
      <c r="H352" s="55"/>
      <c r="I352" s="82"/>
      <c r="J352" s="40"/>
      <c r="K352" s="42"/>
    </row>
    <row r="353" spans="1:11" ht="15" customHeight="1">
      <c r="A353" s="330"/>
      <c r="B353" s="333"/>
      <c r="C353" s="333"/>
      <c r="D353" s="333"/>
      <c r="E353" s="333"/>
      <c r="F353" s="333"/>
      <c r="G353" s="153"/>
      <c r="H353" s="55"/>
      <c r="I353" s="82"/>
      <c r="J353" s="40"/>
      <c r="K353" s="42"/>
    </row>
    <row r="354" spans="1:11" ht="15" customHeight="1">
      <c r="A354" s="330"/>
      <c r="B354" s="333"/>
      <c r="C354" s="333"/>
      <c r="D354" s="333"/>
      <c r="E354" s="333"/>
      <c r="F354" s="333"/>
      <c r="G354" s="153"/>
      <c r="H354" s="55"/>
      <c r="I354" s="82"/>
      <c r="J354" s="40"/>
      <c r="K354" s="42"/>
    </row>
    <row r="355" spans="1:11" ht="15" customHeight="1">
      <c r="A355" s="330"/>
      <c r="B355" s="333"/>
      <c r="C355" s="333"/>
      <c r="D355" s="333"/>
      <c r="E355" s="333"/>
      <c r="F355" s="333"/>
      <c r="G355" s="153"/>
      <c r="H355" s="55"/>
      <c r="I355" s="82"/>
      <c r="J355" s="40"/>
      <c r="K355" s="42"/>
    </row>
    <row r="356" spans="1:11" ht="15" customHeight="1" thickBot="1">
      <c r="A356" s="331"/>
      <c r="B356" s="333"/>
      <c r="C356" s="333"/>
      <c r="D356" s="333"/>
      <c r="E356" s="333"/>
      <c r="F356" s="333"/>
      <c r="G356" s="155"/>
      <c r="H356" s="55"/>
      <c r="I356" s="82"/>
      <c r="J356" s="43"/>
      <c r="K356" s="43"/>
    </row>
    <row r="357" spans="1:11">
      <c r="A357" s="234"/>
      <c r="B357" s="235"/>
      <c r="C357" s="235"/>
      <c r="D357" s="235"/>
      <c r="E357" s="235"/>
      <c r="F357" s="235"/>
      <c r="G357" s="229"/>
    </row>
  </sheetData>
  <mergeCells count="294">
    <mergeCell ref="A2:A8"/>
    <mergeCell ref="B2:B8"/>
    <mergeCell ref="C2:C8"/>
    <mergeCell ref="D2:D8"/>
    <mergeCell ref="E2:E8"/>
    <mergeCell ref="F2:F8"/>
    <mergeCell ref="A16:A22"/>
    <mergeCell ref="B16:B22"/>
    <mergeCell ref="C16:C22"/>
    <mergeCell ref="D16:D22"/>
    <mergeCell ref="E16:E22"/>
    <mergeCell ref="F16:F22"/>
    <mergeCell ref="A9:A15"/>
    <mergeCell ref="B9:B15"/>
    <mergeCell ref="C9:C15"/>
    <mergeCell ref="D9:D15"/>
    <mergeCell ref="E9:E15"/>
    <mergeCell ref="F9:F15"/>
    <mergeCell ref="A30:A36"/>
    <mergeCell ref="B30:B36"/>
    <mergeCell ref="C30:C36"/>
    <mergeCell ref="D30:D36"/>
    <mergeCell ref="E30:E36"/>
    <mergeCell ref="F30:F36"/>
    <mergeCell ref="A23:A29"/>
    <mergeCell ref="B23:B29"/>
    <mergeCell ref="C23:C29"/>
    <mergeCell ref="D23:D29"/>
    <mergeCell ref="E23:E29"/>
    <mergeCell ref="F23:F29"/>
    <mergeCell ref="A44:A50"/>
    <mergeCell ref="B44:B50"/>
    <mergeCell ref="C44:C50"/>
    <mergeCell ref="D44:D50"/>
    <mergeCell ref="E44:E50"/>
    <mergeCell ref="F44:F50"/>
    <mergeCell ref="A37:A43"/>
    <mergeCell ref="B37:B43"/>
    <mergeCell ref="C37:C43"/>
    <mergeCell ref="D37:D43"/>
    <mergeCell ref="E37:E43"/>
    <mergeCell ref="F37:F43"/>
    <mergeCell ref="A60:A66"/>
    <mergeCell ref="B60:B66"/>
    <mergeCell ref="C60:C66"/>
    <mergeCell ref="D60:D66"/>
    <mergeCell ref="E60:E66"/>
    <mergeCell ref="F60:F66"/>
    <mergeCell ref="A53:A59"/>
    <mergeCell ref="B53:B59"/>
    <mergeCell ref="C53:C59"/>
    <mergeCell ref="D53:D59"/>
    <mergeCell ref="E53:E59"/>
    <mergeCell ref="F53:F59"/>
    <mergeCell ref="A74:A80"/>
    <mergeCell ref="B74:B80"/>
    <mergeCell ref="C74:C80"/>
    <mergeCell ref="D74:D80"/>
    <mergeCell ref="E74:E80"/>
    <mergeCell ref="F74:F80"/>
    <mergeCell ref="A67:A73"/>
    <mergeCell ref="B67:B73"/>
    <mergeCell ref="C67:C73"/>
    <mergeCell ref="D67:D73"/>
    <mergeCell ref="E67:E73"/>
    <mergeCell ref="F67:F73"/>
    <mergeCell ref="A88:A94"/>
    <mergeCell ref="B88:B94"/>
    <mergeCell ref="C88:C94"/>
    <mergeCell ref="D88:D94"/>
    <mergeCell ref="E88:E94"/>
    <mergeCell ref="F88:F94"/>
    <mergeCell ref="A81:A87"/>
    <mergeCell ref="B81:B87"/>
    <mergeCell ref="C81:C87"/>
    <mergeCell ref="D81:D87"/>
    <mergeCell ref="E81:E87"/>
    <mergeCell ref="F81:F87"/>
    <mergeCell ref="A104:A110"/>
    <mergeCell ref="B104:B110"/>
    <mergeCell ref="C104:C110"/>
    <mergeCell ref="D104:D110"/>
    <mergeCell ref="E104:E110"/>
    <mergeCell ref="F104:F110"/>
    <mergeCell ref="A95:A101"/>
    <mergeCell ref="B95:B101"/>
    <mergeCell ref="C95:C101"/>
    <mergeCell ref="D95:D101"/>
    <mergeCell ref="E95:E101"/>
    <mergeCell ref="F95:F101"/>
    <mergeCell ref="A118:A124"/>
    <mergeCell ref="B118:B124"/>
    <mergeCell ref="C118:C124"/>
    <mergeCell ref="D118:D124"/>
    <mergeCell ref="E118:E124"/>
    <mergeCell ref="F118:F124"/>
    <mergeCell ref="A111:A117"/>
    <mergeCell ref="B111:B117"/>
    <mergeCell ref="C111:C117"/>
    <mergeCell ref="D111:D117"/>
    <mergeCell ref="E111:E117"/>
    <mergeCell ref="F111:F117"/>
    <mergeCell ref="A132:A138"/>
    <mergeCell ref="B132:B138"/>
    <mergeCell ref="C132:C138"/>
    <mergeCell ref="D132:D138"/>
    <mergeCell ref="E132:E138"/>
    <mergeCell ref="F132:F138"/>
    <mergeCell ref="A125:A131"/>
    <mergeCell ref="B125:B131"/>
    <mergeCell ref="C125:C131"/>
    <mergeCell ref="D125:D131"/>
    <mergeCell ref="E125:E131"/>
    <mergeCell ref="F125:F131"/>
    <mergeCell ref="A146:A152"/>
    <mergeCell ref="B146:B152"/>
    <mergeCell ref="C146:C152"/>
    <mergeCell ref="D146:D152"/>
    <mergeCell ref="E146:E152"/>
    <mergeCell ref="F146:F152"/>
    <mergeCell ref="A139:A145"/>
    <mergeCell ref="B139:B145"/>
    <mergeCell ref="C139:C145"/>
    <mergeCell ref="D139:D145"/>
    <mergeCell ref="E139:E145"/>
    <mergeCell ref="F139:F145"/>
    <mergeCell ref="A162:A168"/>
    <mergeCell ref="B162:B168"/>
    <mergeCell ref="C162:C168"/>
    <mergeCell ref="D162:D168"/>
    <mergeCell ref="E162:E168"/>
    <mergeCell ref="F162:F168"/>
    <mergeCell ref="A155:A161"/>
    <mergeCell ref="B155:B161"/>
    <mergeCell ref="C155:C161"/>
    <mergeCell ref="D155:D161"/>
    <mergeCell ref="E155:E161"/>
    <mergeCell ref="F155:F161"/>
    <mergeCell ref="A176:A182"/>
    <mergeCell ref="B176:B182"/>
    <mergeCell ref="C176:C182"/>
    <mergeCell ref="D176:D182"/>
    <mergeCell ref="E176:E182"/>
    <mergeCell ref="F176:F182"/>
    <mergeCell ref="A169:A175"/>
    <mergeCell ref="B169:B175"/>
    <mergeCell ref="C169:C175"/>
    <mergeCell ref="D169:D175"/>
    <mergeCell ref="E169:E175"/>
    <mergeCell ref="F169:F175"/>
    <mergeCell ref="A190:A196"/>
    <mergeCell ref="B190:B196"/>
    <mergeCell ref="C190:C196"/>
    <mergeCell ref="D190:D196"/>
    <mergeCell ref="E190:E196"/>
    <mergeCell ref="F190:F196"/>
    <mergeCell ref="A183:A189"/>
    <mergeCell ref="B183:B189"/>
    <mergeCell ref="C183:C189"/>
    <mergeCell ref="D183:D189"/>
    <mergeCell ref="E183:E189"/>
    <mergeCell ref="F183:F189"/>
    <mergeCell ref="A206:A212"/>
    <mergeCell ref="B206:B212"/>
    <mergeCell ref="C206:C212"/>
    <mergeCell ref="D206:D212"/>
    <mergeCell ref="E206:E212"/>
    <mergeCell ref="F206:F212"/>
    <mergeCell ref="A197:A203"/>
    <mergeCell ref="B197:B203"/>
    <mergeCell ref="C197:C203"/>
    <mergeCell ref="D197:D203"/>
    <mergeCell ref="E197:E203"/>
    <mergeCell ref="F197:F203"/>
    <mergeCell ref="A220:A226"/>
    <mergeCell ref="B220:B226"/>
    <mergeCell ref="C220:C226"/>
    <mergeCell ref="D220:D226"/>
    <mergeCell ref="E220:E226"/>
    <mergeCell ref="F220:F226"/>
    <mergeCell ref="A213:A219"/>
    <mergeCell ref="B213:B219"/>
    <mergeCell ref="C213:C219"/>
    <mergeCell ref="D213:D219"/>
    <mergeCell ref="E213:E219"/>
    <mergeCell ref="F213:F219"/>
    <mergeCell ref="A234:A240"/>
    <mergeCell ref="B234:B240"/>
    <mergeCell ref="C234:C240"/>
    <mergeCell ref="D234:D240"/>
    <mergeCell ref="E234:E240"/>
    <mergeCell ref="F234:F240"/>
    <mergeCell ref="A227:A233"/>
    <mergeCell ref="B227:B233"/>
    <mergeCell ref="C227:C233"/>
    <mergeCell ref="D227:D233"/>
    <mergeCell ref="E227:E233"/>
    <mergeCell ref="F227:F233"/>
    <mergeCell ref="A248:A254"/>
    <mergeCell ref="B248:B254"/>
    <mergeCell ref="C248:C254"/>
    <mergeCell ref="D248:D254"/>
    <mergeCell ref="E248:E254"/>
    <mergeCell ref="F248:F254"/>
    <mergeCell ref="A241:A247"/>
    <mergeCell ref="B241:B247"/>
    <mergeCell ref="C241:C247"/>
    <mergeCell ref="D241:D247"/>
    <mergeCell ref="E241:E247"/>
    <mergeCell ref="F241:F247"/>
    <mergeCell ref="A264:A270"/>
    <mergeCell ref="B264:B270"/>
    <mergeCell ref="C264:C270"/>
    <mergeCell ref="D264:D270"/>
    <mergeCell ref="E264:E270"/>
    <mergeCell ref="F264:F270"/>
    <mergeCell ref="A257:A263"/>
    <mergeCell ref="B257:B263"/>
    <mergeCell ref="C257:C263"/>
    <mergeCell ref="D257:D263"/>
    <mergeCell ref="E257:E263"/>
    <mergeCell ref="F257:F263"/>
    <mergeCell ref="A278:A284"/>
    <mergeCell ref="B278:B284"/>
    <mergeCell ref="C278:C284"/>
    <mergeCell ref="D278:D284"/>
    <mergeCell ref="E278:E284"/>
    <mergeCell ref="F278:F284"/>
    <mergeCell ref="A271:A277"/>
    <mergeCell ref="B271:B277"/>
    <mergeCell ref="C271:C277"/>
    <mergeCell ref="D271:D277"/>
    <mergeCell ref="E271:E277"/>
    <mergeCell ref="F271:F277"/>
    <mergeCell ref="A292:A298"/>
    <mergeCell ref="B292:B298"/>
    <mergeCell ref="C292:C298"/>
    <mergeCell ref="D292:D298"/>
    <mergeCell ref="E292:E298"/>
    <mergeCell ref="F292:F298"/>
    <mergeCell ref="A285:A291"/>
    <mergeCell ref="B285:B291"/>
    <mergeCell ref="C285:C291"/>
    <mergeCell ref="D285:D291"/>
    <mergeCell ref="E285:E291"/>
    <mergeCell ref="F285:F291"/>
    <mergeCell ref="A308:A314"/>
    <mergeCell ref="B308:B314"/>
    <mergeCell ref="C308:C314"/>
    <mergeCell ref="D308:D314"/>
    <mergeCell ref="E308:E314"/>
    <mergeCell ref="F308:F314"/>
    <mergeCell ref="A299:A305"/>
    <mergeCell ref="B299:B305"/>
    <mergeCell ref="C299:C305"/>
    <mergeCell ref="D299:D305"/>
    <mergeCell ref="E299:E305"/>
    <mergeCell ref="F299:F305"/>
    <mergeCell ref="A322:A328"/>
    <mergeCell ref="B322:B328"/>
    <mergeCell ref="C322:C328"/>
    <mergeCell ref="D322:D328"/>
    <mergeCell ref="E322:E328"/>
    <mergeCell ref="F322:F328"/>
    <mergeCell ref="A315:A321"/>
    <mergeCell ref="B315:B321"/>
    <mergeCell ref="C315:C321"/>
    <mergeCell ref="D315:D321"/>
    <mergeCell ref="E315:E321"/>
    <mergeCell ref="F315:F321"/>
    <mergeCell ref="A336:A342"/>
    <mergeCell ref="B336:B342"/>
    <mergeCell ref="C336:C342"/>
    <mergeCell ref="D336:D342"/>
    <mergeCell ref="E336:E342"/>
    <mergeCell ref="F336:F342"/>
    <mergeCell ref="A329:A335"/>
    <mergeCell ref="B329:B335"/>
    <mergeCell ref="C329:C335"/>
    <mergeCell ref="D329:D335"/>
    <mergeCell ref="E329:E335"/>
    <mergeCell ref="F329:F335"/>
    <mergeCell ref="A350:A356"/>
    <mergeCell ref="B350:B356"/>
    <mergeCell ref="C350:C356"/>
    <mergeCell ref="D350:D356"/>
    <mergeCell ref="E350:E356"/>
    <mergeCell ref="F350:F356"/>
    <mergeCell ref="A343:A349"/>
    <mergeCell ref="B343:B349"/>
    <mergeCell ref="C343:C349"/>
    <mergeCell ref="D343:D349"/>
    <mergeCell ref="E343:E349"/>
    <mergeCell ref="F343:F349"/>
  </mergeCells>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oddHeader>&amp;L新融着機&amp;22 &amp;18UF300-M&amp;11 -3T&amp;9（材料費＝各素材価格 / 取り枚数 X 使用枚数(=融着個) X 不良発生率）&amp;R&amp;"ＭＳ Ｐゴシック,太字"&amp;12 2021-10-13
&amp;KFF00001500SQ-3T</oddHeader>
    <oddFooter>&amp;C&amp;14&amp;P/&amp;N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357"/>
  <sheetViews>
    <sheetView showGridLines="0" showRowColHeaders="0" showRuler="0" view="pageLayout" zoomScaleNormal="100" workbookViewId="0"/>
  </sheetViews>
  <sheetFormatPr defaultRowHeight="13.5"/>
  <cols>
    <col min="1" max="1" width="10.875" bestFit="1" customWidth="1"/>
    <col min="2" max="2" width="7.5" bestFit="1" customWidth="1"/>
    <col min="3" max="3" width="11.125" bestFit="1" customWidth="1"/>
    <col min="4" max="4" width="7.125" customWidth="1"/>
    <col min="5" max="5" width="9.25" hidden="1" customWidth="1"/>
    <col min="6" max="6" width="8.5" bestFit="1" customWidth="1"/>
    <col min="7" max="7" width="11.5" bestFit="1" customWidth="1"/>
    <col min="8" max="8" width="7.125" bestFit="1" customWidth="1"/>
    <col min="9" max="9" width="8.375" customWidth="1"/>
    <col min="10" max="10" width="13.625" hidden="1" customWidth="1"/>
    <col min="11" max="11" width="14" customWidth="1"/>
  </cols>
  <sheetData>
    <row r="1" spans="1:11" ht="15" customHeight="1" thickBot="1">
      <c r="A1" s="145" t="s">
        <v>1</v>
      </c>
      <c r="B1" s="148" t="s">
        <v>61</v>
      </c>
      <c r="C1" s="147" t="str">
        <f>"融着費(@" &amp; 計算基礎!$J$2&amp;")"</f>
        <v>融着費(@6300)</v>
      </c>
      <c r="D1" s="148" t="s">
        <v>60</v>
      </c>
      <c r="E1" s="148"/>
      <c r="F1" s="148" t="s">
        <v>59</v>
      </c>
      <c r="G1" s="148" t="s">
        <v>0</v>
      </c>
      <c r="H1" s="147" t="s">
        <v>3</v>
      </c>
      <c r="I1" s="149" t="s">
        <v>2</v>
      </c>
      <c r="J1" s="150"/>
      <c r="K1" s="150" t="s">
        <v>49</v>
      </c>
    </row>
    <row r="2" spans="1:11" ht="15" customHeight="1" thickTop="1">
      <c r="A2" s="341">
        <v>1550</v>
      </c>
      <c r="B2" s="333">
        <v>4</v>
      </c>
      <c r="C2" s="333">
        <f>計算基礎!$J$2*B2</f>
        <v>25200</v>
      </c>
      <c r="D2" s="333">
        <f>A2*2</f>
        <v>3100</v>
      </c>
      <c r="E2" s="333">
        <f>A2+25</f>
        <v>1575</v>
      </c>
      <c r="F2" s="333">
        <f>ROUNDUP(((24*E2^2)+(2670*E2))*0.0001/B2,-2)</f>
        <v>1600</v>
      </c>
      <c r="G2" s="53" t="s">
        <v>58</v>
      </c>
      <c r="H2" s="81">
        <v>10</v>
      </c>
      <c r="I2" s="69">
        <f>計算基礎!$H$4*(計算基礎!$G$4/H2)*B$2</f>
        <v>16710.72</v>
      </c>
      <c r="J2" s="42">
        <f t="shared" ref="J2:J8" si="0">C$2+D$2+F$2+I2</f>
        <v>46610.720000000001</v>
      </c>
      <c r="K2" s="42">
        <f t="shared" ref="K2:K33" si="1">ROUNDUP(J2,-2)</f>
        <v>46700</v>
      </c>
    </row>
    <row r="3" spans="1:11" ht="15" customHeight="1">
      <c r="A3" s="330"/>
      <c r="B3" s="333"/>
      <c r="C3" s="333"/>
      <c r="D3" s="333"/>
      <c r="E3" s="333"/>
      <c r="F3" s="333"/>
      <c r="G3" s="55" t="s">
        <v>19</v>
      </c>
      <c r="H3" s="82">
        <v>8</v>
      </c>
      <c r="I3" s="111">
        <f>計算基礎!$H$4*(計算基礎!$G$4/H3)*B$2</f>
        <v>20888.400000000001</v>
      </c>
      <c r="J3" s="40">
        <f t="shared" si="0"/>
        <v>50788.4</v>
      </c>
      <c r="K3" s="42">
        <f t="shared" si="1"/>
        <v>50800</v>
      </c>
    </row>
    <row r="4" spans="1:11" ht="15" customHeight="1">
      <c r="A4" s="330"/>
      <c r="B4" s="333"/>
      <c r="C4" s="333"/>
      <c r="D4" s="333"/>
      <c r="E4" s="333"/>
      <c r="F4" s="333"/>
      <c r="G4" s="55" t="s">
        <v>20</v>
      </c>
      <c r="H4" s="82">
        <v>7</v>
      </c>
      <c r="I4" s="111">
        <f>計算基礎!$H$4*(計算基礎!$G$4/H4)*B$2</f>
        <v>23872.457142857143</v>
      </c>
      <c r="J4" s="40">
        <f t="shared" si="0"/>
        <v>53772.457142857143</v>
      </c>
      <c r="K4" s="42">
        <f t="shared" si="1"/>
        <v>53800</v>
      </c>
    </row>
    <row r="5" spans="1:11" ht="15" customHeight="1">
      <c r="A5" s="330"/>
      <c r="B5" s="333"/>
      <c r="C5" s="333"/>
      <c r="D5" s="333"/>
      <c r="E5" s="333"/>
      <c r="F5" s="333"/>
      <c r="G5" s="55" t="s">
        <v>21</v>
      </c>
      <c r="H5" s="82">
        <v>6</v>
      </c>
      <c r="I5" s="111">
        <f>計算基礎!$H$4*(計算基礎!$G$4/H5)*B$2</f>
        <v>27851.200000000001</v>
      </c>
      <c r="J5" s="40">
        <f t="shared" si="0"/>
        <v>57751.199999999997</v>
      </c>
      <c r="K5" s="42">
        <f t="shared" si="1"/>
        <v>57800</v>
      </c>
    </row>
    <row r="6" spans="1:11" ht="15" customHeight="1">
      <c r="A6" s="330"/>
      <c r="B6" s="333"/>
      <c r="C6" s="333"/>
      <c r="D6" s="333"/>
      <c r="E6" s="333"/>
      <c r="F6" s="333"/>
      <c r="G6" s="55" t="s">
        <v>22</v>
      </c>
      <c r="H6" s="82">
        <v>5</v>
      </c>
      <c r="I6" s="111">
        <f>計算基礎!$H$4*(計算基礎!$G$4/H6)*B$2</f>
        <v>33421.440000000002</v>
      </c>
      <c r="J6" s="40">
        <f t="shared" si="0"/>
        <v>63321.440000000002</v>
      </c>
      <c r="K6" s="42">
        <f t="shared" si="1"/>
        <v>63400</v>
      </c>
    </row>
    <row r="7" spans="1:11" ht="15" customHeight="1">
      <c r="A7" s="330"/>
      <c r="B7" s="333"/>
      <c r="C7" s="333"/>
      <c r="D7" s="333"/>
      <c r="E7" s="333"/>
      <c r="F7" s="333"/>
      <c r="G7" s="55" t="s">
        <v>23</v>
      </c>
      <c r="H7" s="82">
        <v>5</v>
      </c>
      <c r="I7" s="111">
        <f>計算基礎!$H$4*(計算基礎!$G$4/H7)*B$2</f>
        <v>33421.440000000002</v>
      </c>
      <c r="J7" s="40">
        <f t="shared" si="0"/>
        <v>63321.440000000002</v>
      </c>
      <c r="K7" s="42">
        <f t="shared" si="1"/>
        <v>63400</v>
      </c>
    </row>
    <row r="8" spans="1:11" ht="15" customHeight="1" thickBot="1">
      <c r="A8" s="335"/>
      <c r="B8" s="337"/>
      <c r="C8" s="337"/>
      <c r="D8" s="337"/>
      <c r="E8" s="337"/>
      <c r="F8" s="337"/>
      <c r="G8" s="56" t="s">
        <v>24</v>
      </c>
      <c r="H8" s="87">
        <v>4</v>
      </c>
      <c r="I8" s="158">
        <f>計算基礎!$H$4*(計算基礎!$G$4/H8)*B$2</f>
        <v>41776.800000000003</v>
      </c>
      <c r="J8" s="41">
        <f t="shared" si="0"/>
        <v>71676.800000000003</v>
      </c>
      <c r="K8" s="41">
        <f t="shared" si="1"/>
        <v>71700</v>
      </c>
    </row>
    <row r="9" spans="1:11" ht="15" customHeight="1" thickTop="1">
      <c r="A9" s="341">
        <v>1600</v>
      </c>
      <c r="B9" s="332">
        <v>4</v>
      </c>
      <c r="C9" s="332">
        <f>計算基礎!$J$2*B9</f>
        <v>25200</v>
      </c>
      <c r="D9" s="332">
        <f>A9*2</f>
        <v>3200</v>
      </c>
      <c r="E9" s="342">
        <f>A9+25</f>
        <v>1625</v>
      </c>
      <c r="F9" s="332">
        <f>ROUNDUP(((24*E9^2)+(2670*E9))*0.0001/B9,-2)</f>
        <v>1700</v>
      </c>
      <c r="G9" s="53" t="s">
        <v>58</v>
      </c>
      <c r="H9" s="81">
        <v>10</v>
      </c>
      <c r="I9" s="69">
        <f>計算基礎!$H$4*(計算基礎!$G$4/H9)*B$9</f>
        <v>16710.72</v>
      </c>
      <c r="J9" s="42">
        <f t="shared" ref="J9:J15" si="2">C$9+D$9+F$9+I9</f>
        <v>46810.720000000001</v>
      </c>
      <c r="K9" s="42">
        <f t="shared" si="1"/>
        <v>46900</v>
      </c>
    </row>
    <row r="10" spans="1:11" ht="15" customHeight="1">
      <c r="A10" s="330"/>
      <c r="B10" s="333"/>
      <c r="C10" s="333"/>
      <c r="D10" s="333"/>
      <c r="E10" s="333"/>
      <c r="F10" s="333"/>
      <c r="G10" s="55" t="s">
        <v>19</v>
      </c>
      <c r="H10" s="82">
        <v>8</v>
      </c>
      <c r="I10" s="111">
        <f>計算基礎!$H$4*(計算基礎!$G$4/H10)*B$9</f>
        <v>20888.400000000001</v>
      </c>
      <c r="J10" s="40">
        <f t="shared" si="2"/>
        <v>50988.4</v>
      </c>
      <c r="K10" s="42">
        <f t="shared" si="1"/>
        <v>51000</v>
      </c>
    </row>
    <row r="11" spans="1:11" ht="15" customHeight="1">
      <c r="A11" s="330"/>
      <c r="B11" s="333"/>
      <c r="C11" s="333"/>
      <c r="D11" s="333"/>
      <c r="E11" s="333"/>
      <c r="F11" s="333"/>
      <c r="G11" s="55" t="s">
        <v>20</v>
      </c>
      <c r="H11" s="82">
        <v>7</v>
      </c>
      <c r="I11" s="111">
        <f>計算基礎!$H$4*(計算基礎!$G$4/H11)*B$9</f>
        <v>23872.457142857143</v>
      </c>
      <c r="J11" s="40">
        <f t="shared" si="2"/>
        <v>53972.457142857143</v>
      </c>
      <c r="K11" s="42">
        <f t="shared" si="1"/>
        <v>54000</v>
      </c>
    </row>
    <row r="12" spans="1:11" ht="15" customHeight="1">
      <c r="A12" s="330"/>
      <c r="B12" s="333"/>
      <c r="C12" s="333"/>
      <c r="D12" s="333"/>
      <c r="E12" s="333"/>
      <c r="F12" s="333"/>
      <c r="G12" s="55" t="s">
        <v>21</v>
      </c>
      <c r="H12" s="82">
        <v>6</v>
      </c>
      <c r="I12" s="111">
        <f>計算基礎!$H$4*(計算基礎!$G$4/H12)*B$9</f>
        <v>27851.200000000001</v>
      </c>
      <c r="J12" s="40">
        <f t="shared" si="2"/>
        <v>57951.199999999997</v>
      </c>
      <c r="K12" s="42">
        <f t="shared" si="1"/>
        <v>58000</v>
      </c>
    </row>
    <row r="13" spans="1:11" ht="15" customHeight="1">
      <c r="A13" s="330"/>
      <c r="B13" s="333"/>
      <c r="C13" s="333"/>
      <c r="D13" s="333"/>
      <c r="E13" s="333"/>
      <c r="F13" s="333"/>
      <c r="G13" s="55" t="s">
        <v>22</v>
      </c>
      <c r="H13" s="82">
        <v>5</v>
      </c>
      <c r="I13" s="111">
        <f>計算基礎!$H$4*(計算基礎!$G$4/H13)*B$9</f>
        <v>33421.440000000002</v>
      </c>
      <c r="J13" s="40">
        <f t="shared" si="2"/>
        <v>63521.440000000002</v>
      </c>
      <c r="K13" s="42">
        <f t="shared" si="1"/>
        <v>63600</v>
      </c>
    </row>
    <row r="14" spans="1:11" ht="15" customHeight="1">
      <c r="A14" s="330"/>
      <c r="B14" s="333"/>
      <c r="C14" s="333"/>
      <c r="D14" s="333"/>
      <c r="E14" s="333"/>
      <c r="F14" s="333"/>
      <c r="G14" s="55" t="s">
        <v>23</v>
      </c>
      <c r="H14" s="82">
        <v>5</v>
      </c>
      <c r="I14" s="111">
        <f>計算基礎!$H$4*(計算基礎!$G$4/H14)*B$9</f>
        <v>33421.440000000002</v>
      </c>
      <c r="J14" s="40">
        <f t="shared" si="2"/>
        <v>63521.440000000002</v>
      </c>
      <c r="K14" s="42">
        <f t="shared" si="1"/>
        <v>63600</v>
      </c>
    </row>
    <row r="15" spans="1:11" ht="15" customHeight="1" thickBot="1">
      <c r="A15" s="331"/>
      <c r="B15" s="337"/>
      <c r="C15" s="337"/>
      <c r="D15" s="337"/>
      <c r="E15" s="337"/>
      <c r="F15" s="337"/>
      <c r="G15" s="57" t="s">
        <v>24</v>
      </c>
      <c r="H15" s="151">
        <v>4</v>
      </c>
      <c r="I15" s="159">
        <f>計算基礎!$H$4*(計算基礎!$G$4/H15)*B$9</f>
        <v>41776.800000000003</v>
      </c>
      <c r="J15" s="41">
        <f t="shared" si="2"/>
        <v>71876.800000000003</v>
      </c>
      <c r="K15" s="41">
        <f t="shared" si="1"/>
        <v>71900</v>
      </c>
    </row>
    <row r="16" spans="1:11" ht="15" customHeight="1" thickTop="1">
      <c r="A16" s="329">
        <v>1650</v>
      </c>
      <c r="B16" s="332">
        <v>4</v>
      </c>
      <c r="C16" s="332">
        <f>計算基礎!$J$2*B16</f>
        <v>25200</v>
      </c>
      <c r="D16" s="332">
        <f>A16*2</f>
        <v>3300</v>
      </c>
      <c r="E16" s="332">
        <f>A16+25</f>
        <v>1675</v>
      </c>
      <c r="F16" s="332">
        <f>ROUNDUP(((24*E16^2)+(2670*E16))*0.0001/B16,-2)</f>
        <v>1800</v>
      </c>
      <c r="G16" s="58" t="s">
        <v>58</v>
      </c>
      <c r="H16" s="86">
        <v>10</v>
      </c>
      <c r="I16" s="160">
        <f>計算基礎!$H$4*(計算基礎!$G$4/H16)*B$16</f>
        <v>16710.72</v>
      </c>
      <c r="J16" s="42">
        <f t="shared" ref="J16:J22" si="3">C$16+D$16+F$16+I16</f>
        <v>47010.720000000001</v>
      </c>
      <c r="K16" s="42">
        <f t="shared" si="1"/>
        <v>47100</v>
      </c>
    </row>
    <row r="17" spans="1:11" ht="15" customHeight="1">
      <c r="A17" s="330"/>
      <c r="B17" s="333"/>
      <c r="C17" s="333"/>
      <c r="D17" s="333"/>
      <c r="E17" s="333"/>
      <c r="F17" s="333"/>
      <c r="G17" s="55" t="s">
        <v>19</v>
      </c>
      <c r="H17" s="82">
        <v>8</v>
      </c>
      <c r="I17" s="111">
        <f>計算基礎!$H$4*(計算基礎!$G$4/H17)*B$16</f>
        <v>20888.400000000001</v>
      </c>
      <c r="J17" s="40">
        <f t="shared" si="3"/>
        <v>51188.4</v>
      </c>
      <c r="K17" s="42">
        <f t="shared" si="1"/>
        <v>51200</v>
      </c>
    </row>
    <row r="18" spans="1:11" ht="15" customHeight="1">
      <c r="A18" s="330"/>
      <c r="B18" s="333"/>
      <c r="C18" s="333"/>
      <c r="D18" s="333"/>
      <c r="E18" s="333"/>
      <c r="F18" s="333"/>
      <c r="G18" s="55" t="s">
        <v>20</v>
      </c>
      <c r="H18" s="82">
        <v>7</v>
      </c>
      <c r="I18" s="111">
        <f>計算基礎!$H$4*(計算基礎!$G$4/H18)*B$16</f>
        <v>23872.457142857143</v>
      </c>
      <c r="J18" s="40">
        <f t="shared" si="3"/>
        <v>54172.457142857143</v>
      </c>
      <c r="K18" s="42">
        <f t="shared" si="1"/>
        <v>54200</v>
      </c>
    </row>
    <row r="19" spans="1:11" ht="15" customHeight="1">
      <c r="A19" s="330"/>
      <c r="B19" s="333"/>
      <c r="C19" s="333"/>
      <c r="D19" s="333"/>
      <c r="E19" s="333"/>
      <c r="F19" s="333"/>
      <c r="G19" s="55" t="s">
        <v>21</v>
      </c>
      <c r="H19" s="82">
        <v>6</v>
      </c>
      <c r="I19" s="111">
        <f>計算基礎!$H$4*(計算基礎!$G$4/H19)*B$16</f>
        <v>27851.200000000001</v>
      </c>
      <c r="J19" s="40">
        <f t="shared" si="3"/>
        <v>58151.199999999997</v>
      </c>
      <c r="K19" s="42">
        <f t="shared" si="1"/>
        <v>58200</v>
      </c>
    </row>
    <row r="20" spans="1:11" ht="15" customHeight="1">
      <c r="A20" s="330"/>
      <c r="B20" s="333"/>
      <c r="C20" s="333"/>
      <c r="D20" s="333"/>
      <c r="E20" s="333"/>
      <c r="F20" s="333"/>
      <c r="G20" s="55" t="s">
        <v>22</v>
      </c>
      <c r="H20" s="82">
        <v>5</v>
      </c>
      <c r="I20" s="111">
        <f>計算基礎!$H$4*(計算基礎!$G$4/H20)*B$16</f>
        <v>33421.440000000002</v>
      </c>
      <c r="J20" s="40">
        <f t="shared" si="3"/>
        <v>63721.440000000002</v>
      </c>
      <c r="K20" s="42">
        <f t="shared" si="1"/>
        <v>63800</v>
      </c>
    </row>
    <row r="21" spans="1:11" ht="15" customHeight="1">
      <c r="A21" s="330"/>
      <c r="B21" s="333"/>
      <c r="C21" s="333"/>
      <c r="D21" s="333"/>
      <c r="E21" s="333"/>
      <c r="F21" s="333"/>
      <c r="G21" s="55" t="s">
        <v>23</v>
      </c>
      <c r="H21" s="82">
        <v>5</v>
      </c>
      <c r="I21" s="111">
        <f>計算基礎!$H$4*(計算基礎!$G$4/H21)*B$16</f>
        <v>33421.440000000002</v>
      </c>
      <c r="J21" s="40">
        <f t="shared" si="3"/>
        <v>63721.440000000002</v>
      </c>
      <c r="K21" s="42">
        <f t="shared" si="1"/>
        <v>63800</v>
      </c>
    </row>
    <row r="22" spans="1:11" ht="15" customHeight="1" thickBot="1">
      <c r="A22" s="331"/>
      <c r="B22" s="333"/>
      <c r="C22" s="333"/>
      <c r="D22" s="333"/>
      <c r="E22" s="333"/>
      <c r="F22" s="333"/>
      <c r="G22" s="57" t="s">
        <v>24</v>
      </c>
      <c r="H22" s="151">
        <v>4</v>
      </c>
      <c r="I22" s="159">
        <f>計算基礎!$H$4*(計算基礎!$G$4/H22)*B$16</f>
        <v>41776.800000000003</v>
      </c>
      <c r="J22" s="41">
        <f t="shared" si="3"/>
        <v>72076.800000000003</v>
      </c>
      <c r="K22" s="41">
        <f t="shared" si="1"/>
        <v>72100</v>
      </c>
    </row>
    <row r="23" spans="1:11" ht="15" customHeight="1" thickTop="1">
      <c r="A23" s="329">
        <v>1700</v>
      </c>
      <c r="B23" s="332">
        <v>4</v>
      </c>
      <c r="C23" s="332">
        <f>計算基礎!$J$2*B23</f>
        <v>25200</v>
      </c>
      <c r="D23" s="332">
        <f>A23*2</f>
        <v>3400</v>
      </c>
      <c r="E23" s="332">
        <f>A23+25</f>
        <v>1725</v>
      </c>
      <c r="F23" s="332">
        <f>ROUNDUP(((24*E23^2)+(2670*E23))*0.0001/B23,-2)</f>
        <v>2000</v>
      </c>
      <c r="G23" s="58" t="s">
        <v>58</v>
      </c>
      <c r="H23" s="86">
        <v>10</v>
      </c>
      <c r="I23" s="160">
        <f>計算基礎!$H$4*(計算基礎!$G$4/H23)*B$23</f>
        <v>16710.72</v>
      </c>
      <c r="J23" s="42">
        <f t="shared" ref="J23:J29" si="4">C$23+D$23+F$23+I23</f>
        <v>47310.720000000001</v>
      </c>
      <c r="K23" s="42">
        <f t="shared" si="1"/>
        <v>47400</v>
      </c>
    </row>
    <row r="24" spans="1:11" ht="15" customHeight="1">
      <c r="A24" s="330"/>
      <c r="B24" s="333"/>
      <c r="C24" s="333"/>
      <c r="D24" s="333"/>
      <c r="E24" s="333"/>
      <c r="F24" s="333"/>
      <c r="G24" s="55" t="s">
        <v>19</v>
      </c>
      <c r="H24" s="82">
        <v>8</v>
      </c>
      <c r="I24" s="111">
        <f>計算基礎!$H$4*(計算基礎!$G$4/H24)*B$23</f>
        <v>20888.400000000001</v>
      </c>
      <c r="J24" s="40">
        <f t="shared" si="4"/>
        <v>51488.4</v>
      </c>
      <c r="K24" s="42">
        <f t="shared" si="1"/>
        <v>51500</v>
      </c>
    </row>
    <row r="25" spans="1:11" ht="15" customHeight="1">
      <c r="A25" s="330"/>
      <c r="B25" s="333"/>
      <c r="C25" s="333"/>
      <c r="D25" s="333"/>
      <c r="E25" s="333"/>
      <c r="F25" s="333"/>
      <c r="G25" s="55" t="s">
        <v>20</v>
      </c>
      <c r="H25" s="82">
        <v>7</v>
      </c>
      <c r="I25" s="111">
        <f>計算基礎!$H$4*(計算基礎!$G$4/H25)*B$23</f>
        <v>23872.457142857143</v>
      </c>
      <c r="J25" s="40">
        <f t="shared" si="4"/>
        <v>54472.457142857143</v>
      </c>
      <c r="K25" s="42">
        <f t="shared" si="1"/>
        <v>54500</v>
      </c>
    </row>
    <row r="26" spans="1:11" ht="15" customHeight="1">
      <c r="A26" s="330"/>
      <c r="B26" s="333"/>
      <c r="C26" s="333"/>
      <c r="D26" s="333"/>
      <c r="E26" s="333"/>
      <c r="F26" s="333"/>
      <c r="G26" s="55" t="s">
        <v>21</v>
      </c>
      <c r="H26" s="82">
        <v>6</v>
      </c>
      <c r="I26" s="111">
        <f>計算基礎!$H$4*(計算基礎!$G$4/H26)*B$23</f>
        <v>27851.200000000001</v>
      </c>
      <c r="J26" s="40">
        <f t="shared" si="4"/>
        <v>58451.199999999997</v>
      </c>
      <c r="K26" s="42">
        <f t="shared" si="1"/>
        <v>58500</v>
      </c>
    </row>
    <row r="27" spans="1:11" ht="15" customHeight="1">
      <c r="A27" s="330"/>
      <c r="B27" s="333"/>
      <c r="C27" s="333"/>
      <c r="D27" s="333"/>
      <c r="E27" s="333"/>
      <c r="F27" s="333"/>
      <c r="G27" s="55" t="s">
        <v>22</v>
      </c>
      <c r="H27" s="82">
        <v>5</v>
      </c>
      <c r="I27" s="111">
        <f>計算基礎!$H$4*(計算基礎!$G$4/H27)*B$23</f>
        <v>33421.440000000002</v>
      </c>
      <c r="J27" s="40">
        <f t="shared" si="4"/>
        <v>64021.440000000002</v>
      </c>
      <c r="K27" s="42">
        <f t="shared" si="1"/>
        <v>64100</v>
      </c>
    </row>
    <row r="28" spans="1:11" ht="15" customHeight="1">
      <c r="A28" s="330"/>
      <c r="B28" s="333"/>
      <c r="C28" s="333"/>
      <c r="D28" s="333"/>
      <c r="E28" s="333"/>
      <c r="F28" s="333"/>
      <c r="G28" s="55" t="s">
        <v>23</v>
      </c>
      <c r="H28" s="82">
        <v>4</v>
      </c>
      <c r="I28" s="111">
        <f>計算基礎!$H$4*(計算基礎!$G$4/H28)*B$23</f>
        <v>41776.800000000003</v>
      </c>
      <c r="J28" s="40">
        <f t="shared" si="4"/>
        <v>72376.800000000003</v>
      </c>
      <c r="K28" s="42">
        <f t="shared" si="1"/>
        <v>72400</v>
      </c>
    </row>
    <row r="29" spans="1:11" ht="15" customHeight="1" thickBot="1">
      <c r="A29" s="344"/>
      <c r="B29" s="345"/>
      <c r="C29" s="345"/>
      <c r="D29" s="345"/>
      <c r="E29" s="345"/>
      <c r="F29" s="345"/>
      <c r="G29" s="62" t="s">
        <v>24</v>
      </c>
      <c r="H29" s="120">
        <v>4</v>
      </c>
      <c r="I29" s="161">
        <f>計算基礎!$H$4*(計算基礎!$G$4/H29)*B$23</f>
        <v>41776.800000000003</v>
      </c>
      <c r="J29" s="63">
        <f t="shared" si="4"/>
        <v>72376.800000000003</v>
      </c>
      <c r="K29" s="63">
        <f t="shared" si="1"/>
        <v>72400</v>
      </c>
    </row>
    <row r="30" spans="1:11" ht="15" customHeight="1" thickTop="1">
      <c r="A30" s="341">
        <v>1750</v>
      </c>
      <c r="B30" s="333">
        <v>5</v>
      </c>
      <c r="C30" s="333">
        <f>計算基礎!$J$2*B30</f>
        <v>31500</v>
      </c>
      <c r="D30" s="333">
        <f>A30*2</f>
        <v>3500</v>
      </c>
      <c r="E30" s="333">
        <f>A30+25</f>
        <v>1775</v>
      </c>
      <c r="F30" s="333">
        <f>ROUNDUP(((24*E30^2)+(2670*E30))*0.0001/B30,-2)</f>
        <v>1700</v>
      </c>
      <c r="G30" s="53" t="s">
        <v>58</v>
      </c>
      <c r="H30" s="81">
        <v>12</v>
      </c>
      <c r="I30" s="69">
        <f>計算基礎!$H$4*(計算基礎!$G$4/H30)*B$30</f>
        <v>17407</v>
      </c>
      <c r="J30" s="42">
        <f t="shared" ref="J30:J36" si="5">C$30+D$30+F$30+I30</f>
        <v>54107</v>
      </c>
      <c r="K30" s="42">
        <f t="shared" si="1"/>
        <v>54200</v>
      </c>
    </row>
    <row r="31" spans="1:11" ht="15" customHeight="1">
      <c r="A31" s="330"/>
      <c r="B31" s="333"/>
      <c r="C31" s="333"/>
      <c r="D31" s="333"/>
      <c r="E31" s="333"/>
      <c r="F31" s="333"/>
      <c r="G31" s="55" t="s">
        <v>19</v>
      </c>
      <c r="H31" s="82">
        <v>9</v>
      </c>
      <c r="I31" s="111">
        <f>計算基礎!$H$4*(計算基礎!$G$4/H31)*B$30</f>
        <v>23209.333333333336</v>
      </c>
      <c r="J31" s="40">
        <f t="shared" si="5"/>
        <v>59909.333333333336</v>
      </c>
      <c r="K31" s="42">
        <f t="shared" si="1"/>
        <v>60000</v>
      </c>
    </row>
    <row r="32" spans="1:11" ht="15" customHeight="1">
      <c r="A32" s="330"/>
      <c r="B32" s="333"/>
      <c r="C32" s="333"/>
      <c r="D32" s="333"/>
      <c r="E32" s="333"/>
      <c r="F32" s="333"/>
      <c r="G32" s="55" t="s">
        <v>20</v>
      </c>
      <c r="H32" s="82">
        <v>8</v>
      </c>
      <c r="I32" s="111">
        <f>計算基礎!$H$4*(計算基礎!$G$4/H32)*B$30</f>
        <v>26110.5</v>
      </c>
      <c r="J32" s="40">
        <f t="shared" si="5"/>
        <v>62810.5</v>
      </c>
      <c r="K32" s="42">
        <f t="shared" si="1"/>
        <v>62900</v>
      </c>
    </row>
    <row r="33" spans="1:11" ht="15" customHeight="1">
      <c r="A33" s="330"/>
      <c r="B33" s="333"/>
      <c r="C33" s="333"/>
      <c r="D33" s="333"/>
      <c r="E33" s="333"/>
      <c r="F33" s="333"/>
      <c r="G33" s="55" t="s">
        <v>21</v>
      </c>
      <c r="H33" s="82">
        <v>7</v>
      </c>
      <c r="I33" s="111">
        <f>計算基礎!$H$4*(計算基礎!$G$4/H33)*B$30</f>
        <v>29840.571428571428</v>
      </c>
      <c r="J33" s="40">
        <f t="shared" si="5"/>
        <v>66540.57142857142</v>
      </c>
      <c r="K33" s="42">
        <f t="shared" si="1"/>
        <v>66600</v>
      </c>
    </row>
    <row r="34" spans="1:11" ht="15" customHeight="1">
      <c r="A34" s="330"/>
      <c r="B34" s="333"/>
      <c r="C34" s="333"/>
      <c r="D34" s="333"/>
      <c r="E34" s="333"/>
      <c r="F34" s="333"/>
      <c r="G34" s="55" t="s">
        <v>22</v>
      </c>
      <c r="H34" s="82">
        <v>6</v>
      </c>
      <c r="I34" s="111">
        <f>計算基礎!$H$4*(計算基礎!$G$4/H34)*B$30</f>
        <v>34814</v>
      </c>
      <c r="J34" s="40">
        <f t="shared" si="5"/>
        <v>71514</v>
      </c>
      <c r="K34" s="42">
        <f t="shared" ref="K34:K50" si="6">ROUNDUP(J34,-2)</f>
        <v>71600</v>
      </c>
    </row>
    <row r="35" spans="1:11" ht="15" customHeight="1">
      <c r="A35" s="330"/>
      <c r="B35" s="333"/>
      <c r="C35" s="333"/>
      <c r="D35" s="333"/>
      <c r="E35" s="333"/>
      <c r="F35" s="333"/>
      <c r="G35" s="55" t="s">
        <v>23</v>
      </c>
      <c r="H35" s="82">
        <v>5</v>
      </c>
      <c r="I35" s="111">
        <f>計算基礎!$H$4*(計算基礎!$G$4/H35)*B$30</f>
        <v>41776.800000000003</v>
      </c>
      <c r="J35" s="40">
        <f t="shared" si="5"/>
        <v>78476.800000000003</v>
      </c>
      <c r="K35" s="42">
        <f t="shared" si="6"/>
        <v>78500</v>
      </c>
    </row>
    <row r="36" spans="1:11" ht="15" customHeight="1" thickBot="1">
      <c r="A36" s="335"/>
      <c r="B36" s="337"/>
      <c r="C36" s="337"/>
      <c r="D36" s="337"/>
      <c r="E36" s="337"/>
      <c r="F36" s="337"/>
      <c r="G36" s="56" t="s">
        <v>24</v>
      </c>
      <c r="H36" s="87">
        <v>5</v>
      </c>
      <c r="I36" s="158">
        <f>計算基礎!$H$4*(計算基礎!$G$4/H36)*B$30</f>
        <v>41776.800000000003</v>
      </c>
      <c r="J36" s="41">
        <f t="shared" si="5"/>
        <v>78476.800000000003</v>
      </c>
      <c r="K36" s="41">
        <f t="shared" si="6"/>
        <v>78500</v>
      </c>
    </row>
    <row r="37" spans="1:11" ht="15" customHeight="1" thickTop="1">
      <c r="A37" s="341">
        <v>1800</v>
      </c>
      <c r="B37" s="332">
        <v>5</v>
      </c>
      <c r="C37" s="332">
        <f>計算基礎!$J$2*B37</f>
        <v>31500</v>
      </c>
      <c r="D37" s="332">
        <f>A37*2</f>
        <v>3600</v>
      </c>
      <c r="E37" s="342">
        <f>A37+25</f>
        <v>1825</v>
      </c>
      <c r="F37" s="332">
        <f>ROUNDUP(((24*E37^2)+(2670*E37))*0.0001/B37,-2)</f>
        <v>1700</v>
      </c>
      <c r="G37" s="53" t="s">
        <v>58</v>
      </c>
      <c r="H37" s="81">
        <v>12</v>
      </c>
      <c r="I37" s="69">
        <f>計算基礎!$H$4*(計算基礎!$G$4/H37)*B$37</f>
        <v>17407</v>
      </c>
      <c r="J37" s="42">
        <f t="shared" ref="J37:J43" si="7">C$37+D$37+F$37+I37</f>
        <v>54207</v>
      </c>
      <c r="K37" s="42">
        <f t="shared" si="6"/>
        <v>54300</v>
      </c>
    </row>
    <row r="38" spans="1:11" ht="15" customHeight="1">
      <c r="A38" s="330"/>
      <c r="B38" s="333"/>
      <c r="C38" s="333"/>
      <c r="D38" s="333"/>
      <c r="E38" s="333"/>
      <c r="F38" s="333"/>
      <c r="G38" s="55" t="s">
        <v>19</v>
      </c>
      <c r="H38" s="82">
        <v>9</v>
      </c>
      <c r="I38" s="111">
        <f>計算基礎!$H$4*(計算基礎!$G$4/H38)*B$37</f>
        <v>23209.333333333336</v>
      </c>
      <c r="J38" s="40">
        <f t="shared" si="7"/>
        <v>60009.333333333336</v>
      </c>
      <c r="K38" s="42">
        <f t="shared" si="6"/>
        <v>60100</v>
      </c>
    </row>
    <row r="39" spans="1:11" ht="15" customHeight="1">
      <c r="A39" s="330"/>
      <c r="B39" s="333"/>
      <c r="C39" s="333"/>
      <c r="D39" s="333"/>
      <c r="E39" s="333"/>
      <c r="F39" s="333"/>
      <c r="G39" s="55" t="s">
        <v>20</v>
      </c>
      <c r="H39" s="82">
        <v>8</v>
      </c>
      <c r="I39" s="111">
        <f>計算基礎!$H$4*(計算基礎!$G$4/H39)*B$37</f>
        <v>26110.5</v>
      </c>
      <c r="J39" s="40">
        <f t="shared" si="7"/>
        <v>62910.5</v>
      </c>
      <c r="K39" s="42">
        <f t="shared" si="6"/>
        <v>63000</v>
      </c>
    </row>
    <row r="40" spans="1:11" ht="15" customHeight="1">
      <c r="A40" s="330"/>
      <c r="B40" s="333"/>
      <c r="C40" s="333"/>
      <c r="D40" s="333"/>
      <c r="E40" s="333"/>
      <c r="F40" s="333"/>
      <c r="G40" s="55" t="s">
        <v>21</v>
      </c>
      <c r="H40" s="82">
        <v>7</v>
      </c>
      <c r="I40" s="111">
        <f>計算基礎!$H$4*(計算基礎!$G$4/H40)*B$37</f>
        <v>29840.571428571428</v>
      </c>
      <c r="J40" s="40">
        <f t="shared" si="7"/>
        <v>66640.57142857142</v>
      </c>
      <c r="K40" s="42">
        <f t="shared" si="6"/>
        <v>66700</v>
      </c>
    </row>
    <row r="41" spans="1:11" ht="15" customHeight="1">
      <c r="A41" s="330"/>
      <c r="B41" s="333"/>
      <c r="C41" s="333"/>
      <c r="D41" s="333"/>
      <c r="E41" s="333"/>
      <c r="F41" s="333"/>
      <c r="G41" s="55" t="s">
        <v>22</v>
      </c>
      <c r="H41" s="82">
        <v>6</v>
      </c>
      <c r="I41" s="111">
        <f>計算基礎!$H$4*(計算基礎!$G$4/H41)*B$37</f>
        <v>34814</v>
      </c>
      <c r="J41" s="40">
        <f t="shared" si="7"/>
        <v>71614</v>
      </c>
      <c r="K41" s="42">
        <f t="shared" si="6"/>
        <v>71700</v>
      </c>
    </row>
    <row r="42" spans="1:11" ht="15" customHeight="1">
      <c r="A42" s="330"/>
      <c r="B42" s="333"/>
      <c r="C42" s="333"/>
      <c r="D42" s="333"/>
      <c r="E42" s="333"/>
      <c r="F42" s="333"/>
      <c r="G42" s="55" t="s">
        <v>23</v>
      </c>
      <c r="H42" s="82">
        <v>5</v>
      </c>
      <c r="I42" s="111">
        <f>計算基礎!$H$4*(計算基礎!$G$4/H42)*B$37</f>
        <v>41776.800000000003</v>
      </c>
      <c r="J42" s="40">
        <f t="shared" si="7"/>
        <v>78576.800000000003</v>
      </c>
      <c r="K42" s="42">
        <f t="shared" si="6"/>
        <v>78600</v>
      </c>
    </row>
    <row r="43" spans="1:11" ht="15" customHeight="1" thickBot="1">
      <c r="A43" s="331"/>
      <c r="B43" s="337"/>
      <c r="C43" s="337"/>
      <c r="D43" s="337"/>
      <c r="E43" s="337"/>
      <c r="F43" s="337"/>
      <c r="G43" s="57" t="s">
        <v>24</v>
      </c>
      <c r="H43" s="151">
        <v>5</v>
      </c>
      <c r="I43" s="159">
        <f>計算基礎!$H$4*(計算基礎!$G$4/H43)*B$37</f>
        <v>41776.800000000003</v>
      </c>
      <c r="J43" s="41">
        <f t="shared" si="7"/>
        <v>78576.800000000003</v>
      </c>
      <c r="K43" s="41">
        <f t="shared" si="6"/>
        <v>78600</v>
      </c>
    </row>
    <row r="44" spans="1:11" ht="15" customHeight="1" thickTop="1">
      <c r="A44" s="329">
        <v>1850</v>
      </c>
      <c r="B44" s="332">
        <v>5</v>
      </c>
      <c r="C44" s="332">
        <f>計算基礎!$J$2*B44</f>
        <v>31500</v>
      </c>
      <c r="D44" s="332">
        <f>A44*2</f>
        <v>3700</v>
      </c>
      <c r="E44" s="332">
        <f>A44+25</f>
        <v>1875</v>
      </c>
      <c r="F44" s="332">
        <f>ROUNDUP(((24*E44^2)+(2670*E44))*0.0001/B44,-2)</f>
        <v>1800</v>
      </c>
      <c r="G44" s="58" t="s">
        <v>58</v>
      </c>
      <c r="H44" s="86">
        <v>12</v>
      </c>
      <c r="I44" s="160">
        <f>計算基礎!$H$4*(計算基礎!$G$4/H44)*B$44</f>
        <v>17407</v>
      </c>
      <c r="J44" s="42">
        <f t="shared" ref="J44:J50" si="8">C$44+D$44+F$44+I44</f>
        <v>54407</v>
      </c>
      <c r="K44" s="42">
        <f t="shared" si="6"/>
        <v>54500</v>
      </c>
    </row>
    <row r="45" spans="1:11" ht="15" customHeight="1">
      <c r="A45" s="330"/>
      <c r="B45" s="333"/>
      <c r="C45" s="333"/>
      <c r="D45" s="333"/>
      <c r="E45" s="333"/>
      <c r="F45" s="333"/>
      <c r="G45" s="55" t="s">
        <v>19</v>
      </c>
      <c r="H45" s="82">
        <v>9</v>
      </c>
      <c r="I45" s="111">
        <f>計算基礎!$H$4*(計算基礎!$G$4/H45)*B$44</f>
        <v>23209.333333333336</v>
      </c>
      <c r="J45" s="40">
        <f t="shared" si="8"/>
        <v>60209.333333333336</v>
      </c>
      <c r="K45" s="42">
        <f t="shared" si="6"/>
        <v>60300</v>
      </c>
    </row>
    <row r="46" spans="1:11" ht="15" customHeight="1">
      <c r="A46" s="330"/>
      <c r="B46" s="333"/>
      <c r="C46" s="333"/>
      <c r="D46" s="333"/>
      <c r="E46" s="333"/>
      <c r="F46" s="333"/>
      <c r="G46" s="55" t="s">
        <v>20</v>
      </c>
      <c r="H46" s="82">
        <v>8</v>
      </c>
      <c r="I46" s="111">
        <f>計算基礎!$H$4*(計算基礎!$G$4/H46)*B$44</f>
        <v>26110.5</v>
      </c>
      <c r="J46" s="40">
        <f t="shared" si="8"/>
        <v>63110.5</v>
      </c>
      <c r="K46" s="42">
        <f t="shared" si="6"/>
        <v>63200</v>
      </c>
    </row>
    <row r="47" spans="1:11" ht="15" customHeight="1">
      <c r="A47" s="330"/>
      <c r="B47" s="333"/>
      <c r="C47" s="333"/>
      <c r="D47" s="333"/>
      <c r="E47" s="333"/>
      <c r="F47" s="333"/>
      <c r="G47" s="55" t="s">
        <v>21</v>
      </c>
      <c r="H47" s="82">
        <v>7</v>
      </c>
      <c r="I47" s="111">
        <f>計算基礎!$H$4*(計算基礎!$G$4/H47)*B$44</f>
        <v>29840.571428571428</v>
      </c>
      <c r="J47" s="40">
        <f t="shared" si="8"/>
        <v>66840.57142857142</v>
      </c>
      <c r="K47" s="42">
        <f t="shared" si="6"/>
        <v>66900</v>
      </c>
    </row>
    <row r="48" spans="1:11" ht="15" customHeight="1">
      <c r="A48" s="330"/>
      <c r="B48" s="333"/>
      <c r="C48" s="333"/>
      <c r="D48" s="333"/>
      <c r="E48" s="333"/>
      <c r="F48" s="333"/>
      <c r="G48" s="55" t="s">
        <v>22</v>
      </c>
      <c r="H48" s="82">
        <v>6</v>
      </c>
      <c r="I48" s="111">
        <f>計算基礎!$H$4*(計算基礎!$G$4/H48)*B$44</f>
        <v>34814</v>
      </c>
      <c r="J48" s="40">
        <f t="shared" si="8"/>
        <v>71814</v>
      </c>
      <c r="K48" s="42">
        <f t="shared" si="6"/>
        <v>71900</v>
      </c>
    </row>
    <row r="49" spans="1:11" ht="15" customHeight="1">
      <c r="A49" s="330"/>
      <c r="B49" s="333"/>
      <c r="C49" s="333"/>
      <c r="D49" s="333"/>
      <c r="E49" s="333"/>
      <c r="F49" s="333"/>
      <c r="G49" s="55" t="s">
        <v>23</v>
      </c>
      <c r="H49" s="82">
        <v>5</v>
      </c>
      <c r="I49" s="111">
        <f>計算基礎!$H$4*(計算基礎!$G$4/H49)*B$44</f>
        <v>41776.800000000003</v>
      </c>
      <c r="J49" s="40">
        <f t="shared" si="8"/>
        <v>78776.800000000003</v>
      </c>
      <c r="K49" s="42">
        <f t="shared" si="6"/>
        <v>78800</v>
      </c>
    </row>
    <row r="50" spans="1:11" ht="15" customHeight="1" thickBot="1">
      <c r="A50" s="330"/>
      <c r="B50" s="346"/>
      <c r="C50" s="346"/>
      <c r="D50" s="346"/>
      <c r="E50" s="346"/>
      <c r="F50" s="346"/>
      <c r="G50" s="55" t="s">
        <v>24</v>
      </c>
      <c r="H50" s="82">
        <v>5</v>
      </c>
      <c r="I50" s="111">
        <f>計算基礎!$H$4*(計算基礎!$G$4/H50)*B$44</f>
        <v>41776.800000000003</v>
      </c>
      <c r="J50" s="43">
        <f t="shared" si="8"/>
        <v>78776.800000000003</v>
      </c>
      <c r="K50" s="43">
        <f t="shared" si="6"/>
        <v>78800</v>
      </c>
    </row>
    <row r="51" spans="1:11" ht="15" customHeight="1" thickBot="1">
      <c r="A51" s="142"/>
      <c r="B51" s="142"/>
      <c r="C51" s="142"/>
      <c r="D51" s="142"/>
      <c r="E51" s="142"/>
      <c r="F51" s="142"/>
    </row>
    <row r="52" spans="1:11" ht="15" customHeight="1" thickBot="1">
      <c r="A52" s="145" t="s">
        <v>1</v>
      </c>
      <c r="B52" s="148" t="s">
        <v>61</v>
      </c>
      <c r="C52" s="147" t="str">
        <f>"融着費(@" &amp; 計算基礎!$J$2&amp;")"</f>
        <v>融着費(@6300)</v>
      </c>
      <c r="D52" s="148" t="s">
        <v>60</v>
      </c>
      <c r="E52" s="148"/>
      <c r="F52" s="148" t="s">
        <v>59</v>
      </c>
      <c r="G52" s="145" t="s">
        <v>0</v>
      </c>
      <c r="H52" s="146" t="s">
        <v>3</v>
      </c>
      <c r="I52" s="147" t="s">
        <v>2</v>
      </c>
      <c r="J52" s="150"/>
      <c r="K52" s="150" t="s">
        <v>49</v>
      </c>
    </row>
    <row r="53" spans="1:11" ht="15" customHeight="1" thickTop="1">
      <c r="A53" s="341">
        <v>1900</v>
      </c>
      <c r="B53" s="333">
        <v>5</v>
      </c>
      <c r="C53" s="333">
        <f>計算基礎!$J$2*B53</f>
        <v>31500</v>
      </c>
      <c r="D53" s="333">
        <f>A53*2</f>
        <v>3800</v>
      </c>
      <c r="E53" s="342">
        <f>A53+25</f>
        <v>1925</v>
      </c>
      <c r="F53" s="347">
        <f>ROUNDUP(((24*E53^2)+(2670*E53))*0.0001/B53,-2)</f>
        <v>1900</v>
      </c>
      <c r="G53" s="58" t="s">
        <v>58</v>
      </c>
      <c r="H53" s="81">
        <v>12</v>
      </c>
      <c r="I53" s="81">
        <f>計算基礎!$H$4*(計算基礎!$G$4/H53)*B$53</f>
        <v>17407</v>
      </c>
      <c r="J53" s="42">
        <f t="shared" ref="J53:J59" si="9">C$53+D$53+F$53+I53</f>
        <v>54607</v>
      </c>
      <c r="K53" s="42">
        <f t="shared" ref="K53:K84" si="10">ROUNDUP(J53,-2)</f>
        <v>54700</v>
      </c>
    </row>
    <row r="54" spans="1:11" ht="15" customHeight="1">
      <c r="A54" s="330"/>
      <c r="B54" s="333"/>
      <c r="C54" s="333"/>
      <c r="D54" s="333"/>
      <c r="E54" s="333"/>
      <c r="F54" s="348"/>
      <c r="G54" s="55" t="s">
        <v>19</v>
      </c>
      <c r="H54" s="82">
        <v>9</v>
      </c>
      <c r="I54" s="82">
        <f>計算基礎!$H$4*(計算基礎!$G$4/H54)*B$53</f>
        <v>23209.333333333336</v>
      </c>
      <c r="J54" s="42">
        <f t="shared" si="9"/>
        <v>60409.333333333336</v>
      </c>
      <c r="K54" s="42">
        <f t="shared" si="10"/>
        <v>60500</v>
      </c>
    </row>
    <row r="55" spans="1:11" ht="15" customHeight="1">
      <c r="A55" s="330"/>
      <c r="B55" s="333"/>
      <c r="C55" s="333"/>
      <c r="D55" s="333"/>
      <c r="E55" s="333"/>
      <c r="F55" s="348"/>
      <c r="G55" s="55" t="s">
        <v>20</v>
      </c>
      <c r="H55" s="82">
        <v>8</v>
      </c>
      <c r="I55" s="82">
        <f>計算基礎!$H$4*(計算基礎!$G$4/H55)*B$53</f>
        <v>26110.5</v>
      </c>
      <c r="J55" s="42">
        <f t="shared" si="9"/>
        <v>63310.5</v>
      </c>
      <c r="K55" s="42">
        <f t="shared" si="10"/>
        <v>63400</v>
      </c>
    </row>
    <row r="56" spans="1:11" ht="15" customHeight="1">
      <c r="A56" s="330"/>
      <c r="B56" s="333"/>
      <c r="C56" s="333"/>
      <c r="D56" s="333"/>
      <c r="E56" s="333"/>
      <c r="F56" s="348"/>
      <c r="G56" s="55" t="s">
        <v>21</v>
      </c>
      <c r="H56" s="82">
        <v>7</v>
      </c>
      <c r="I56" s="82">
        <f>計算基礎!$H$4*(計算基礎!$G$4/H56)*B$53</f>
        <v>29840.571428571428</v>
      </c>
      <c r="J56" s="42">
        <f t="shared" si="9"/>
        <v>67040.57142857142</v>
      </c>
      <c r="K56" s="42">
        <f t="shared" si="10"/>
        <v>67100</v>
      </c>
    </row>
    <row r="57" spans="1:11" ht="15" customHeight="1">
      <c r="A57" s="330"/>
      <c r="B57" s="333"/>
      <c r="C57" s="333"/>
      <c r="D57" s="333"/>
      <c r="E57" s="333"/>
      <c r="F57" s="348"/>
      <c r="G57" s="55" t="s">
        <v>22</v>
      </c>
      <c r="H57" s="82">
        <v>6</v>
      </c>
      <c r="I57" s="82">
        <f>計算基礎!$H$4*(計算基礎!$G$4/H57)*B$53</f>
        <v>34814</v>
      </c>
      <c r="J57" s="42">
        <f t="shared" si="9"/>
        <v>72014</v>
      </c>
      <c r="K57" s="42">
        <f t="shared" si="10"/>
        <v>72100</v>
      </c>
    </row>
    <row r="58" spans="1:11" ht="15" customHeight="1">
      <c r="A58" s="330"/>
      <c r="B58" s="333"/>
      <c r="C58" s="333"/>
      <c r="D58" s="333"/>
      <c r="E58" s="333"/>
      <c r="F58" s="348"/>
      <c r="G58" s="55" t="s">
        <v>23</v>
      </c>
      <c r="H58" s="82">
        <v>5</v>
      </c>
      <c r="I58" s="82">
        <f>計算基礎!$H$4*(計算基礎!$G$4/H58)*B$53</f>
        <v>41776.800000000003</v>
      </c>
      <c r="J58" s="42">
        <f t="shared" si="9"/>
        <v>78976.800000000003</v>
      </c>
      <c r="K58" s="42">
        <f t="shared" si="10"/>
        <v>79000</v>
      </c>
    </row>
    <row r="59" spans="1:11" ht="15" customHeight="1" thickBot="1">
      <c r="A59" s="335"/>
      <c r="B59" s="337"/>
      <c r="C59" s="337"/>
      <c r="D59" s="337"/>
      <c r="E59" s="337"/>
      <c r="F59" s="349"/>
      <c r="G59" s="56" t="s">
        <v>24</v>
      </c>
      <c r="H59" s="87">
        <v>5</v>
      </c>
      <c r="I59" s="87">
        <f>計算基礎!$H$4*(計算基礎!$G$4/H59)*B$53</f>
        <v>41776.800000000003</v>
      </c>
      <c r="J59" s="41">
        <f t="shared" si="9"/>
        <v>78976.800000000003</v>
      </c>
      <c r="K59" s="41">
        <f t="shared" si="10"/>
        <v>79000</v>
      </c>
    </row>
    <row r="60" spans="1:11" ht="15" customHeight="1" thickTop="1">
      <c r="A60" s="341">
        <v>1950</v>
      </c>
      <c r="B60" s="332">
        <v>5</v>
      </c>
      <c r="C60" s="332">
        <f>計算基礎!$J$2*B60</f>
        <v>31500</v>
      </c>
      <c r="D60" s="332">
        <f>A60*2</f>
        <v>3900</v>
      </c>
      <c r="E60" s="342">
        <f>A60+25</f>
        <v>1975</v>
      </c>
      <c r="F60" s="350">
        <f>ROUNDUP(((24*E60^2)+(2670*E60))*0.0001/B60,-2)</f>
        <v>2000</v>
      </c>
      <c r="G60" s="53" t="s">
        <v>58</v>
      </c>
      <c r="H60" s="81">
        <v>12</v>
      </c>
      <c r="I60" s="81">
        <f>計算基礎!$H$4*(計算基礎!$G$4/H60)*B$60</f>
        <v>17407</v>
      </c>
      <c r="J60" s="42">
        <f t="shared" ref="J60:J66" si="11">C$60+D$60+F$60+I60</f>
        <v>54807</v>
      </c>
      <c r="K60" s="42">
        <f t="shared" si="10"/>
        <v>54900</v>
      </c>
    </row>
    <row r="61" spans="1:11" ht="15" customHeight="1">
      <c r="A61" s="330"/>
      <c r="B61" s="333"/>
      <c r="C61" s="333"/>
      <c r="D61" s="333"/>
      <c r="E61" s="333"/>
      <c r="F61" s="348"/>
      <c r="G61" s="55" t="s">
        <v>19</v>
      </c>
      <c r="H61" s="82">
        <v>9</v>
      </c>
      <c r="I61" s="82">
        <f>計算基礎!$H$4*(計算基礎!$G$4/H61)*B$60</f>
        <v>23209.333333333336</v>
      </c>
      <c r="J61" s="42">
        <f t="shared" si="11"/>
        <v>60609.333333333336</v>
      </c>
      <c r="K61" s="42">
        <f t="shared" si="10"/>
        <v>60700</v>
      </c>
    </row>
    <row r="62" spans="1:11" ht="15" customHeight="1">
      <c r="A62" s="330"/>
      <c r="B62" s="333"/>
      <c r="C62" s="333"/>
      <c r="D62" s="333"/>
      <c r="E62" s="333"/>
      <c r="F62" s="348"/>
      <c r="G62" s="55" t="s">
        <v>20</v>
      </c>
      <c r="H62" s="82">
        <v>8</v>
      </c>
      <c r="I62" s="82">
        <f>計算基礎!$H$4*(計算基礎!$G$4/H62)*B$60</f>
        <v>26110.5</v>
      </c>
      <c r="J62" s="42">
        <f t="shared" si="11"/>
        <v>63510.5</v>
      </c>
      <c r="K62" s="42">
        <f t="shared" si="10"/>
        <v>63600</v>
      </c>
    </row>
    <row r="63" spans="1:11" ht="15" customHeight="1">
      <c r="A63" s="330"/>
      <c r="B63" s="333"/>
      <c r="C63" s="333"/>
      <c r="D63" s="333"/>
      <c r="E63" s="333"/>
      <c r="F63" s="348"/>
      <c r="G63" s="55" t="s">
        <v>21</v>
      </c>
      <c r="H63" s="82">
        <v>7</v>
      </c>
      <c r="I63" s="82">
        <f>計算基礎!$H$4*(計算基礎!$G$4/H63)*B$60</f>
        <v>29840.571428571428</v>
      </c>
      <c r="J63" s="42">
        <f t="shared" si="11"/>
        <v>67240.57142857142</v>
      </c>
      <c r="K63" s="42">
        <f t="shared" si="10"/>
        <v>67300</v>
      </c>
    </row>
    <row r="64" spans="1:11" ht="15" customHeight="1">
      <c r="A64" s="330"/>
      <c r="B64" s="333"/>
      <c r="C64" s="333"/>
      <c r="D64" s="333"/>
      <c r="E64" s="333"/>
      <c r="F64" s="348"/>
      <c r="G64" s="55" t="s">
        <v>22</v>
      </c>
      <c r="H64" s="82">
        <v>6</v>
      </c>
      <c r="I64" s="82">
        <f>計算基礎!$H$4*(計算基礎!$G$4/H64)*B$60</f>
        <v>34814</v>
      </c>
      <c r="J64" s="42">
        <f t="shared" si="11"/>
        <v>72214</v>
      </c>
      <c r="K64" s="42">
        <f t="shared" si="10"/>
        <v>72300</v>
      </c>
    </row>
    <row r="65" spans="1:11" ht="15" customHeight="1">
      <c r="A65" s="330"/>
      <c r="B65" s="333"/>
      <c r="C65" s="333"/>
      <c r="D65" s="333"/>
      <c r="E65" s="333"/>
      <c r="F65" s="348"/>
      <c r="G65" s="55" t="s">
        <v>23</v>
      </c>
      <c r="H65" s="82">
        <v>5</v>
      </c>
      <c r="I65" s="82">
        <f>計算基礎!$H$4*(計算基礎!$G$4/H65)*B$60</f>
        <v>41776.800000000003</v>
      </c>
      <c r="J65" s="42">
        <f t="shared" si="11"/>
        <v>79176.800000000003</v>
      </c>
      <c r="K65" s="42">
        <f t="shared" si="10"/>
        <v>79200</v>
      </c>
    </row>
    <row r="66" spans="1:11" ht="15" customHeight="1" thickBot="1">
      <c r="A66" s="335"/>
      <c r="B66" s="337"/>
      <c r="C66" s="337"/>
      <c r="D66" s="337"/>
      <c r="E66" s="337"/>
      <c r="F66" s="349"/>
      <c r="G66" s="56" t="s">
        <v>24</v>
      </c>
      <c r="H66" s="87">
        <v>5</v>
      </c>
      <c r="I66" s="87">
        <f>計算基礎!$H$4*(計算基礎!$G$4/H66)*B$60</f>
        <v>41776.800000000003</v>
      </c>
      <c r="J66" s="165">
        <f t="shared" si="11"/>
        <v>79176.800000000003</v>
      </c>
      <c r="K66" s="41">
        <f t="shared" si="10"/>
        <v>79200</v>
      </c>
    </row>
    <row r="67" spans="1:11" ht="15" customHeight="1" thickTop="1">
      <c r="A67" s="329">
        <v>2000</v>
      </c>
      <c r="B67" s="332">
        <v>5</v>
      </c>
      <c r="C67" s="332">
        <f>計算基礎!$J$2*B67</f>
        <v>31500</v>
      </c>
      <c r="D67" s="332">
        <f>A67*2</f>
        <v>4000</v>
      </c>
      <c r="E67" s="332">
        <f>A67+25</f>
        <v>2025</v>
      </c>
      <c r="F67" s="350">
        <f>ROUNDUP(((24*E67^2)+(2670*E67))*0.0001/B67,-2)</f>
        <v>2100</v>
      </c>
      <c r="G67" s="58" t="s">
        <v>58</v>
      </c>
      <c r="H67" s="86">
        <v>11</v>
      </c>
      <c r="I67" s="86">
        <f>計算基礎!$H$4*(計算基礎!$G$4/H67)*B$67</f>
        <v>18989.454545454544</v>
      </c>
      <c r="J67" s="60">
        <f t="shared" ref="J67:J73" si="12">C$67+D$67+F$67+I67</f>
        <v>56589.454545454544</v>
      </c>
      <c r="K67" s="42">
        <f t="shared" si="10"/>
        <v>56600</v>
      </c>
    </row>
    <row r="68" spans="1:11" ht="15" customHeight="1">
      <c r="A68" s="330"/>
      <c r="B68" s="333"/>
      <c r="C68" s="333"/>
      <c r="D68" s="333"/>
      <c r="E68" s="333"/>
      <c r="F68" s="348"/>
      <c r="G68" s="55" t="s">
        <v>19</v>
      </c>
      <c r="H68" s="82">
        <v>9</v>
      </c>
      <c r="I68" s="82">
        <f>計算基礎!$H$4*(計算基礎!$G$4/H68)*B$67</f>
        <v>23209.333333333336</v>
      </c>
      <c r="J68" s="42">
        <f t="shared" si="12"/>
        <v>60809.333333333336</v>
      </c>
      <c r="K68" s="42">
        <f t="shared" si="10"/>
        <v>60900</v>
      </c>
    </row>
    <row r="69" spans="1:11" ht="15" customHeight="1">
      <c r="A69" s="330"/>
      <c r="B69" s="333"/>
      <c r="C69" s="333"/>
      <c r="D69" s="333"/>
      <c r="E69" s="333"/>
      <c r="F69" s="348"/>
      <c r="G69" s="55" t="s">
        <v>20</v>
      </c>
      <c r="H69" s="82">
        <v>8</v>
      </c>
      <c r="I69" s="82">
        <f>計算基礎!$H$4*(計算基礎!$G$4/H69)*B$67</f>
        <v>26110.5</v>
      </c>
      <c r="J69" s="42">
        <f t="shared" si="12"/>
        <v>63710.5</v>
      </c>
      <c r="K69" s="42">
        <f t="shared" si="10"/>
        <v>63800</v>
      </c>
    </row>
    <row r="70" spans="1:11" ht="15" customHeight="1">
      <c r="A70" s="330"/>
      <c r="B70" s="333"/>
      <c r="C70" s="333"/>
      <c r="D70" s="333"/>
      <c r="E70" s="333"/>
      <c r="F70" s="348"/>
      <c r="G70" s="55" t="s">
        <v>21</v>
      </c>
      <c r="H70" s="82">
        <v>7</v>
      </c>
      <c r="I70" s="82">
        <f>計算基礎!$H$4*(計算基礎!$G$4/H70)*B$67</f>
        <v>29840.571428571428</v>
      </c>
      <c r="J70" s="42">
        <f t="shared" si="12"/>
        <v>67440.57142857142</v>
      </c>
      <c r="K70" s="42">
        <f t="shared" si="10"/>
        <v>67500</v>
      </c>
    </row>
    <row r="71" spans="1:11" ht="15" customHeight="1">
      <c r="A71" s="330"/>
      <c r="B71" s="333"/>
      <c r="C71" s="333"/>
      <c r="D71" s="333"/>
      <c r="E71" s="333"/>
      <c r="F71" s="348"/>
      <c r="G71" s="55" t="s">
        <v>22</v>
      </c>
      <c r="H71" s="82">
        <v>6</v>
      </c>
      <c r="I71" s="82">
        <f>計算基礎!$H$4*(計算基礎!$G$4/H71)*B$67</f>
        <v>34814</v>
      </c>
      <c r="J71" s="42">
        <f t="shared" si="12"/>
        <v>72414</v>
      </c>
      <c r="K71" s="42">
        <f t="shared" si="10"/>
        <v>72500</v>
      </c>
    </row>
    <row r="72" spans="1:11" ht="15" customHeight="1">
      <c r="A72" s="330"/>
      <c r="B72" s="333"/>
      <c r="C72" s="333"/>
      <c r="D72" s="333"/>
      <c r="E72" s="333"/>
      <c r="F72" s="348"/>
      <c r="G72" s="55" t="s">
        <v>23</v>
      </c>
      <c r="H72" s="82">
        <v>5</v>
      </c>
      <c r="I72" s="82">
        <f>計算基礎!$H$4*(計算基礎!$G$4/H72)*B$67</f>
        <v>41776.800000000003</v>
      </c>
      <c r="J72" s="42">
        <f t="shared" si="12"/>
        <v>79376.800000000003</v>
      </c>
      <c r="K72" s="42">
        <f t="shared" si="10"/>
        <v>79400</v>
      </c>
    </row>
    <row r="73" spans="1:11" ht="15" customHeight="1" thickBot="1">
      <c r="A73" s="335"/>
      <c r="B73" s="337"/>
      <c r="C73" s="337"/>
      <c r="D73" s="337"/>
      <c r="E73" s="337"/>
      <c r="F73" s="349"/>
      <c r="G73" s="56" t="s">
        <v>24</v>
      </c>
      <c r="H73" s="87">
        <v>5</v>
      </c>
      <c r="I73" s="87">
        <f>計算基礎!$H$4*(計算基礎!$G$4/H73)*B$67</f>
        <v>41776.800000000003</v>
      </c>
      <c r="J73" s="165">
        <f t="shared" si="12"/>
        <v>79376.800000000003</v>
      </c>
      <c r="K73" s="41">
        <f t="shared" si="10"/>
        <v>79400</v>
      </c>
    </row>
    <row r="74" spans="1:11" ht="15" customHeight="1" thickTop="1">
      <c r="A74" s="329">
        <v>2050</v>
      </c>
      <c r="B74" s="332">
        <v>5</v>
      </c>
      <c r="C74" s="332">
        <f>計算基礎!$J$2*B74</f>
        <v>31500</v>
      </c>
      <c r="D74" s="332">
        <f>A74*2</f>
        <v>4100</v>
      </c>
      <c r="E74" s="332">
        <f>A74+25</f>
        <v>2075</v>
      </c>
      <c r="F74" s="350">
        <f>ROUNDUP(((24*E74^2)+(2670*E74))*0.0001/B74,-2)</f>
        <v>2200</v>
      </c>
      <c r="G74" s="58" t="s">
        <v>58</v>
      </c>
      <c r="H74" s="86">
        <v>11</v>
      </c>
      <c r="I74" s="86">
        <f>計算基礎!$H$4*(計算基礎!$G$4/H74)*B$74</f>
        <v>18989.454545454544</v>
      </c>
      <c r="J74" s="60">
        <f t="shared" ref="J74:J80" si="13">C$74+D$74+F$74+I74</f>
        <v>56789.454545454544</v>
      </c>
      <c r="K74" s="42">
        <f t="shared" si="10"/>
        <v>56800</v>
      </c>
    </row>
    <row r="75" spans="1:11" ht="15" customHeight="1">
      <c r="A75" s="330"/>
      <c r="B75" s="333"/>
      <c r="C75" s="333"/>
      <c r="D75" s="333"/>
      <c r="E75" s="333"/>
      <c r="F75" s="348"/>
      <c r="G75" s="55" t="s">
        <v>19</v>
      </c>
      <c r="H75" s="82">
        <v>9</v>
      </c>
      <c r="I75" s="82">
        <f>計算基礎!$H$4*(計算基礎!$G$4/H75)*B$74</f>
        <v>23209.333333333336</v>
      </c>
      <c r="J75" s="42">
        <f t="shared" si="13"/>
        <v>61009.333333333336</v>
      </c>
      <c r="K75" s="42">
        <f t="shared" si="10"/>
        <v>61100</v>
      </c>
    </row>
    <row r="76" spans="1:11" ht="15" customHeight="1">
      <c r="A76" s="330"/>
      <c r="B76" s="333"/>
      <c r="C76" s="333"/>
      <c r="D76" s="333"/>
      <c r="E76" s="333"/>
      <c r="F76" s="348"/>
      <c r="G76" s="55" t="s">
        <v>20</v>
      </c>
      <c r="H76" s="82">
        <v>8</v>
      </c>
      <c r="I76" s="82">
        <f>計算基礎!$H$4*(計算基礎!$G$4/H76)*B$74</f>
        <v>26110.5</v>
      </c>
      <c r="J76" s="42">
        <f t="shared" si="13"/>
        <v>63910.5</v>
      </c>
      <c r="K76" s="42">
        <f t="shared" si="10"/>
        <v>64000</v>
      </c>
    </row>
    <row r="77" spans="1:11" ht="15" customHeight="1">
      <c r="A77" s="330"/>
      <c r="B77" s="333"/>
      <c r="C77" s="333"/>
      <c r="D77" s="333"/>
      <c r="E77" s="333"/>
      <c r="F77" s="348"/>
      <c r="G77" s="55" t="s">
        <v>21</v>
      </c>
      <c r="H77" s="82">
        <v>6</v>
      </c>
      <c r="I77" s="82">
        <f>計算基礎!$H$4*(計算基礎!$G$4/H77)*B$74</f>
        <v>34814</v>
      </c>
      <c r="J77" s="42">
        <f t="shared" si="13"/>
        <v>72614</v>
      </c>
      <c r="K77" s="42">
        <f t="shared" si="10"/>
        <v>72700</v>
      </c>
    </row>
    <row r="78" spans="1:11" ht="15" customHeight="1">
      <c r="A78" s="330"/>
      <c r="B78" s="333"/>
      <c r="C78" s="333"/>
      <c r="D78" s="333"/>
      <c r="E78" s="333"/>
      <c r="F78" s="348"/>
      <c r="G78" s="55" t="s">
        <v>22</v>
      </c>
      <c r="H78" s="82">
        <v>6</v>
      </c>
      <c r="I78" s="82">
        <f>計算基礎!$H$4*(計算基礎!$G$4/H78)*B$74</f>
        <v>34814</v>
      </c>
      <c r="J78" s="42">
        <f t="shared" si="13"/>
        <v>72614</v>
      </c>
      <c r="K78" s="42">
        <f t="shared" si="10"/>
        <v>72700</v>
      </c>
    </row>
    <row r="79" spans="1:11" ht="15" customHeight="1">
      <c r="A79" s="330"/>
      <c r="B79" s="333"/>
      <c r="C79" s="333"/>
      <c r="D79" s="333"/>
      <c r="E79" s="333"/>
      <c r="F79" s="348"/>
      <c r="G79" s="55" t="s">
        <v>23</v>
      </c>
      <c r="H79" s="82">
        <v>5</v>
      </c>
      <c r="I79" s="82">
        <f>計算基礎!$H$4*(計算基礎!$G$4/H79)*B$74</f>
        <v>41776.800000000003</v>
      </c>
      <c r="J79" s="42">
        <f t="shared" si="13"/>
        <v>79576.800000000003</v>
      </c>
      <c r="K79" s="42">
        <f t="shared" si="10"/>
        <v>79600</v>
      </c>
    </row>
    <row r="80" spans="1:11" ht="15" customHeight="1" thickBot="1">
      <c r="A80" s="344"/>
      <c r="B80" s="345"/>
      <c r="C80" s="345"/>
      <c r="D80" s="345"/>
      <c r="E80" s="345"/>
      <c r="F80" s="352"/>
      <c r="G80" s="121" t="s">
        <v>24</v>
      </c>
      <c r="H80" s="167">
        <v>5</v>
      </c>
      <c r="I80" s="167">
        <f>計算基礎!$H$4*(計算基礎!$G$4/H80)*B$74</f>
        <v>41776.800000000003</v>
      </c>
      <c r="J80" s="168">
        <f t="shared" si="13"/>
        <v>79576.800000000003</v>
      </c>
      <c r="K80" s="63">
        <f t="shared" si="10"/>
        <v>79600</v>
      </c>
    </row>
    <row r="81" spans="1:11" ht="15" customHeight="1" thickTop="1">
      <c r="A81" s="341">
        <v>2100</v>
      </c>
      <c r="B81" s="333">
        <v>6</v>
      </c>
      <c r="C81" s="333">
        <f>計算基礎!$J$2*B81</f>
        <v>37800</v>
      </c>
      <c r="D81" s="333">
        <f>A81*2</f>
        <v>4200</v>
      </c>
      <c r="E81" s="333">
        <f>A81+25</f>
        <v>2125</v>
      </c>
      <c r="F81" s="348">
        <f>ROUNDUP(((24*E81^2)+(2670*E81))*0.0001/B81,-2)</f>
        <v>2000</v>
      </c>
      <c r="G81" s="53" t="s">
        <v>58</v>
      </c>
      <c r="H81" s="81">
        <v>13</v>
      </c>
      <c r="I81" s="81">
        <f>計算基礎!$H$4*(計算基礎!$G$4/H81)*B$81</f>
        <v>19281.599999999999</v>
      </c>
      <c r="J81" s="42">
        <f t="shared" ref="J81:J87" si="14">C$81+D$81+F$81+I81</f>
        <v>63281.599999999999</v>
      </c>
      <c r="K81" s="42">
        <f t="shared" si="10"/>
        <v>63300</v>
      </c>
    </row>
    <row r="82" spans="1:11" ht="15" customHeight="1">
      <c r="A82" s="330"/>
      <c r="B82" s="333"/>
      <c r="C82" s="333"/>
      <c r="D82" s="333"/>
      <c r="E82" s="333"/>
      <c r="F82" s="348"/>
      <c r="G82" s="55" t="s">
        <v>19</v>
      </c>
      <c r="H82" s="82">
        <v>10</v>
      </c>
      <c r="I82" s="82">
        <f>計算基礎!$H$4*(計算基礎!$G$4/H82)*B$81</f>
        <v>25066.080000000002</v>
      </c>
      <c r="J82" s="42">
        <f t="shared" si="14"/>
        <v>69066.080000000002</v>
      </c>
      <c r="K82" s="42">
        <f t="shared" si="10"/>
        <v>69100</v>
      </c>
    </row>
    <row r="83" spans="1:11" ht="15" customHeight="1">
      <c r="A83" s="330"/>
      <c r="B83" s="333"/>
      <c r="C83" s="333"/>
      <c r="D83" s="333"/>
      <c r="E83" s="333"/>
      <c r="F83" s="348"/>
      <c r="G83" s="55" t="s">
        <v>20</v>
      </c>
      <c r="H83" s="82">
        <v>8</v>
      </c>
      <c r="I83" s="82">
        <f>計算基礎!$H$4*(計算基礎!$G$4/H83)*B$81</f>
        <v>31332.600000000002</v>
      </c>
      <c r="J83" s="42">
        <f t="shared" si="14"/>
        <v>75332.600000000006</v>
      </c>
      <c r="K83" s="42">
        <f t="shared" si="10"/>
        <v>75400</v>
      </c>
    </row>
    <row r="84" spans="1:11" ht="15" customHeight="1">
      <c r="A84" s="330"/>
      <c r="B84" s="333"/>
      <c r="C84" s="333"/>
      <c r="D84" s="333"/>
      <c r="E84" s="333"/>
      <c r="F84" s="348"/>
      <c r="G84" s="55" t="s">
        <v>21</v>
      </c>
      <c r="H84" s="82">
        <v>7</v>
      </c>
      <c r="I84" s="82">
        <f>計算基礎!$H$4*(計算基礎!$G$4/H84)*B$81</f>
        <v>35808.685714285719</v>
      </c>
      <c r="J84" s="42">
        <f t="shared" si="14"/>
        <v>79808.685714285719</v>
      </c>
      <c r="K84" s="42">
        <f t="shared" si="10"/>
        <v>79900</v>
      </c>
    </row>
    <row r="85" spans="1:11" ht="15" customHeight="1">
      <c r="A85" s="330"/>
      <c r="B85" s="333"/>
      <c r="C85" s="333"/>
      <c r="D85" s="333"/>
      <c r="E85" s="333"/>
      <c r="F85" s="348"/>
      <c r="G85" s="55" t="s">
        <v>22</v>
      </c>
      <c r="H85" s="82">
        <v>6</v>
      </c>
      <c r="I85" s="82">
        <f>計算基礎!$H$4*(計算基礎!$G$4/H85)*B$81</f>
        <v>41776.800000000003</v>
      </c>
      <c r="J85" s="42">
        <f t="shared" si="14"/>
        <v>85776.8</v>
      </c>
      <c r="K85" s="42">
        <f t="shared" ref="K85:K101" si="15">ROUNDUP(J85,-2)</f>
        <v>85800</v>
      </c>
    </row>
    <row r="86" spans="1:11" ht="15" customHeight="1">
      <c r="A86" s="330"/>
      <c r="B86" s="333"/>
      <c r="C86" s="333"/>
      <c r="D86" s="333"/>
      <c r="E86" s="333"/>
      <c r="F86" s="348"/>
      <c r="G86" s="55" t="s">
        <v>23</v>
      </c>
      <c r="H86" s="82">
        <v>5</v>
      </c>
      <c r="I86" s="82">
        <f>計算基礎!$H$4*(計算基礎!$G$4/H86)*B$81</f>
        <v>50132.160000000003</v>
      </c>
      <c r="J86" s="42">
        <f t="shared" si="14"/>
        <v>94132.160000000003</v>
      </c>
      <c r="K86" s="42">
        <f t="shared" si="15"/>
        <v>94200</v>
      </c>
    </row>
    <row r="87" spans="1:11" ht="15" customHeight="1" thickBot="1">
      <c r="A87" s="335"/>
      <c r="B87" s="337"/>
      <c r="C87" s="337"/>
      <c r="D87" s="337"/>
      <c r="E87" s="337"/>
      <c r="F87" s="349"/>
      <c r="G87" s="56" t="s">
        <v>24</v>
      </c>
      <c r="H87" s="87">
        <v>5</v>
      </c>
      <c r="I87" s="87">
        <f>計算基礎!$H$4*(計算基礎!$G$4/H87)*B$81</f>
        <v>50132.160000000003</v>
      </c>
      <c r="J87" s="41">
        <f t="shared" si="14"/>
        <v>94132.160000000003</v>
      </c>
      <c r="K87" s="41">
        <f t="shared" si="15"/>
        <v>94200</v>
      </c>
    </row>
    <row r="88" spans="1:11" ht="15" customHeight="1" thickTop="1">
      <c r="A88" s="341">
        <v>2150</v>
      </c>
      <c r="B88" s="332">
        <v>6</v>
      </c>
      <c r="C88" s="332">
        <f>計算基礎!$J$2*B88</f>
        <v>37800</v>
      </c>
      <c r="D88" s="332">
        <f>A88*2</f>
        <v>4300</v>
      </c>
      <c r="E88" s="342">
        <f>A88+25</f>
        <v>2175</v>
      </c>
      <c r="F88" s="350">
        <f>ROUNDUP(((24*E88^2)+(2670*E88))*0.0001/B88,-2)</f>
        <v>2000</v>
      </c>
      <c r="G88" s="53" t="s">
        <v>58</v>
      </c>
      <c r="H88" s="81">
        <v>13</v>
      </c>
      <c r="I88" s="81">
        <f>計算基礎!$H$4*(計算基礎!$G$4/H88)*B$88</f>
        <v>19281.599999999999</v>
      </c>
      <c r="J88" s="42">
        <f t="shared" ref="J88:J94" si="16">C$88+D$88+F$88+I88</f>
        <v>63381.599999999999</v>
      </c>
      <c r="K88" s="42">
        <f t="shared" si="15"/>
        <v>63400</v>
      </c>
    </row>
    <row r="89" spans="1:11" ht="15" customHeight="1">
      <c r="A89" s="330"/>
      <c r="B89" s="333"/>
      <c r="C89" s="333"/>
      <c r="D89" s="333"/>
      <c r="E89" s="333"/>
      <c r="F89" s="348"/>
      <c r="G89" s="55" t="s">
        <v>19</v>
      </c>
      <c r="H89" s="82">
        <v>10</v>
      </c>
      <c r="I89" s="82">
        <f>計算基礎!$H$4*(計算基礎!$G$4/H89)*B$88</f>
        <v>25066.080000000002</v>
      </c>
      <c r="J89" s="42">
        <f t="shared" si="16"/>
        <v>69166.080000000002</v>
      </c>
      <c r="K89" s="42">
        <f t="shared" si="15"/>
        <v>69200</v>
      </c>
    </row>
    <row r="90" spans="1:11" ht="15" customHeight="1">
      <c r="A90" s="330"/>
      <c r="B90" s="333"/>
      <c r="C90" s="333"/>
      <c r="D90" s="333"/>
      <c r="E90" s="333"/>
      <c r="F90" s="348"/>
      <c r="G90" s="55" t="s">
        <v>20</v>
      </c>
      <c r="H90" s="82">
        <v>8</v>
      </c>
      <c r="I90" s="82">
        <f>計算基礎!$H$4*(計算基礎!$G$4/H90)*B$88</f>
        <v>31332.600000000002</v>
      </c>
      <c r="J90" s="42">
        <f t="shared" si="16"/>
        <v>75432.600000000006</v>
      </c>
      <c r="K90" s="42">
        <f t="shared" si="15"/>
        <v>75500</v>
      </c>
    </row>
    <row r="91" spans="1:11" ht="15" customHeight="1">
      <c r="A91" s="330"/>
      <c r="B91" s="333"/>
      <c r="C91" s="333"/>
      <c r="D91" s="333"/>
      <c r="E91" s="333"/>
      <c r="F91" s="348"/>
      <c r="G91" s="55" t="s">
        <v>21</v>
      </c>
      <c r="H91" s="82">
        <v>7</v>
      </c>
      <c r="I91" s="82">
        <f>計算基礎!$H$4*(計算基礎!$G$4/H91)*B$88</f>
        <v>35808.685714285719</v>
      </c>
      <c r="J91" s="42">
        <f t="shared" si="16"/>
        <v>79908.685714285719</v>
      </c>
      <c r="K91" s="42">
        <f t="shared" si="15"/>
        <v>80000</v>
      </c>
    </row>
    <row r="92" spans="1:11" ht="15" customHeight="1">
      <c r="A92" s="330"/>
      <c r="B92" s="333"/>
      <c r="C92" s="333"/>
      <c r="D92" s="333"/>
      <c r="E92" s="333"/>
      <c r="F92" s="348"/>
      <c r="G92" s="55" t="s">
        <v>22</v>
      </c>
      <c r="H92" s="82">
        <v>6</v>
      </c>
      <c r="I92" s="82">
        <f>計算基礎!$H$4*(計算基礎!$G$4/H92)*B$88</f>
        <v>41776.800000000003</v>
      </c>
      <c r="J92" s="42">
        <f t="shared" si="16"/>
        <v>85876.800000000003</v>
      </c>
      <c r="K92" s="42">
        <f t="shared" si="15"/>
        <v>85900</v>
      </c>
    </row>
    <row r="93" spans="1:11" ht="15" customHeight="1">
      <c r="A93" s="330"/>
      <c r="B93" s="333"/>
      <c r="C93" s="333"/>
      <c r="D93" s="333"/>
      <c r="E93" s="333"/>
      <c r="F93" s="348"/>
      <c r="G93" s="55" t="s">
        <v>23</v>
      </c>
      <c r="H93" s="82">
        <v>5</v>
      </c>
      <c r="I93" s="82">
        <f>計算基礎!$H$4*(計算基礎!$G$4/H93)*B$88</f>
        <v>50132.160000000003</v>
      </c>
      <c r="J93" s="42">
        <f t="shared" si="16"/>
        <v>94232.16</v>
      </c>
      <c r="K93" s="42">
        <f t="shared" si="15"/>
        <v>94300</v>
      </c>
    </row>
    <row r="94" spans="1:11" ht="15" customHeight="1" thickBot="1">
      <c r="A94" s="331"/>
      <c r="B94" s="337"/>
      <c r="C94" s="337"/>
      <c r="D94" s="337"/>
      <c r="E94" s="337"/>
      <c r="F94" s="349"/>
      <c r="G94" s="57" t="s">
        <v>24</v>
      </c>
      <c r="H94" s="151">
        <v>5</v>
      </c>
      <c r="I94" s="151">
        <f>計算基礎!$H$4*(計算基礎!$G$4/H94)*B$88</f>
        <v>50132.160000000003</v>
      </c>
      <c r="J94" s="41">
        <f t="shared" si="16"/>
        <v>94232.16</v>
      </c>
      <c r="K94" s="41">
        <f t="shared" si="15"/>
        <v>94300</v>
      </c>
    </row>
    <row r="95" spans="1:11" ht="15" customHeight="1" thickTop="1">
      <c r="A95" s="329">
        <v>2200</v>
      </c>
      <c r="B95" s="332">
        <v>6</v>
      </c>
      <c r="C95" s="332">
        <f>計算基礎!$J$2*B95</f>
        <v>37800</v>
      </c>
      <c r="D95" s="332">
        <f>A95*2</f>
        <v>4400</v>
      </c>
      <c r="E95" s="332">
        <f>A95+25</f>
        <v>2225</v>
      </c>
      <c r="F95" s="350">
        <f>ROUNDUP(((24*E95^2)+(2670*E95))*0.0001/B95,-2)</f>
        <v>2100</v>
      </c>
      <c r="G95" s="58" t="s">
        <v>58</v>
      </c>
      <c r="H95" s="86">
        <v>13</v>
      </c>
      <c r="I95" s="86">
        <f>計算基礎!$H$4*(計算基礎!$G$4/H95)*B$95</f>
        <v>19281.599999999999</v>
      </c>
      <c r="J95" s="42">
        <f t="shared" ref="J95:J101" si="17">C$95+D$95+F$95+I95</f>
        <v>63581.599999999999</v>
      </c>
      <c r="K95" s="42">
        <f t="shared" si="15"/>
        <v>63600</v>
      </c>
    </row>
    <row r="96" spans="1:11" ht="15" customHeight="1">
      <c r="A96" s="330"/>
      <c r="B96" s="333"/>
      <c r="C96" s="333"/>
      <c r="D96" s="333"/>
      <c r="E96" s="333"/>
      <c r="F96" s="348"/>
      <c r="G96" s="55" t="s">
        <v>19</v>
      </c>
      <c r="H96" s="82">
        <v>10</v>
      </c>
      <c r="I96" s="82">
        <f>計算基礎!$H$4*(計算基礎!$G$4/H96)*B$95</f>
        <v>25066.080000000002</v>
      </c>
      <c r="J96" s="42">
        <f t="shared" si="17"/>
        <v>69366.080000000002</v>
      </c>
      <c r="K96" s="42">
        <f t="shared" si="15"/>
        <v>69400</v>
      </c>
    </row>
    <row r="97" spans="1:11" ht="15" customHeight="1">
      <c r="A97" s="330"/>
      <c r="B97" s="333"/>
      <c r="C97" s="333"/>
      <c r="D97" s="333"/>
      <c r="E97" s="333"/>
      <c r="F97" s="348"/>
      <c r="G97" s="55" t="s">
        <v>20</v>
      </c>
      <c r="H97" s="82">
        <v>8</v>
      </c>
      <c r="I97" s="82">
        <f>計算基礎!$H$4*(計算基礎!$G$4/H97)*B$95</f>
        <v>31332.600000000002</v>
      </c>
      <c r="J97" s="42">
        <f t="shared" si="17"/>
        <v>75632.600000000006</v>
      </c>
      <c r="K97" s="42">
        <f t="shared" si="15"/>
        <v>75700</v>
      </c>
    </row>
    <row r="98" spans="1:11" ht="15" customHeight="1">
      <c r="A98" s="330"/>
      <c r="B98" s="333"/>
      <c r="C98" s="333"/>
      <c r="D98" s="333"/>
      <c r="E98" s="333"/>
      <c r="F98" s="348"/>
      <c r="G98" s="55" t="s">
        <v>21</v>
      </c>
      <c r="H98" s="82">
        <v>7</v>
      </c>
      <c r="I98" s="82">
        <f>計算基礎!$H$4*(計算基礎!$G$4/H98)*B$95</f>
        <v>35808.685714285719</v>
      </c>
      <c r="J98" s="42">
        <f t="shared" si="17"/>
        <v>80108.685714285719</v>
      </c>
      <c r="K98" s="42">
        <f t="shared" si="15"/>
        <v>80200</v>
      </c>
    </row>
    <row r="99" spans="1:11" ht="15" customHeight="1">
      <c r="A99" s="330"/>
      <c r="B99" s="333"/>
      <c r="C99" s="333"/>
      <c r="D99" s="333"/>
      <c r="E99" s="333"/>
      <c r="F99" s="348"/>
      <c r="G99" s="55" t="s">
        <v>22</v>
      </c>
      <c r="H99" s="82">
        <v>6</v>
      </c>
      <c r="I99" s="82">
        <f>計算基礎!$H$4*(計算基礎!$G$4/H99)*B$95</f>
        <v>41776.800000000003</v>
      </c>
      <c r="J99" s="42">
        <f t="shared" si="17"/>
        <v>86076.800000000003</v>
      </c>
      <c r="K99" s="42">
        <f t="shared" si="15"/>
        <v>86100</v>
      </c>
    </row>
    <row r="100" spans="1:11" ht="15" customHeight="1">
      <c r="A100" s="330"/>
      <c r="B100" s="333"/>
      <c r="C100" s="333"/>
      <c r="D100" s="333"/>
      <c r="E100" s="333"/>
      <c r="F100" s="348"/>
      <c r="G100" s="55" t="s">
        <v>23</v>
      </c>
      <c r="H100" s="82">
        <v>5</v>
      </c>
      <c r="I100" s="82">
        <f>計算基礎!$H$4*(計算基礎!$G$4/H100)*B$95</f>
        <v>50132.160000000003</v>
      </c>
      <c r="J100" s="42">
        <f t="shared" si="17"/>
        <v>94432.16</v>
      </c>
      <c r="K100" s="42">
        <f t="shared" si="15"/>
        <v>94500</v>
      </c>
    </row>
    <row r="101" spans="1:11" ht="15" customHeight="1" thickBot="1">
      <c r="A101" s="330"/>
      <c r="B101" s="346"/>
      <c r="C101" s="346"/>
      <c r="D101" s="346"/>
      <c r="E101" s="346"/>
      <c r="F101" s="341"/>
      <c r="G101" s="55" t="s">
        <v>24</v>
      </c>
      <c r="H101" s="82">
        <v>5</v>
      </c>
      <c r="I101" s="82">
        <f>計算基礎!$H$4*(計算基礎!$G$4/H101)*B$95</f>
        <v>50132.160000000003</v>
      </c>
      <c r="J101" s="163">
        <f t="shared" si="17"/>
        <v>94432.16</v>
      </c>
      <c r="K101" s="43">
        <f t="shared" si="15"/>
        <v>94500</v>
      </c>
    </row>
    <row r="102" spans="1:11" ht="15" customHeight="1" thickBot="1">
      <c r="A102" s="142"/>
      <c r="B102" s="142"/>
      <c r="C102" s="142"/>
      <c r="D102" s="142"/>
      <c r="E102" s="142"/>
      <c r="F102" s="142"/>
    </row>
    <row r="103" spans="1:11" ht="15" customHeight="1" thickBot="1">
      <c r="A103" s="145" t="s">
        <v>1</v>
      </c>
      <c r="B103" s="148" t="s">
        <v>61</v>
      </c>
      <c r="C103" s="147" t="str">
        <f>"融着費(@" &amp; 計算基礎!$J$2&amp;")"</f>
        <v>融着費(@6300)</v>
      </c>
      <c r="D103" s="148" t="s">
        <v>60</v>
      </c>
      <c r="E103" s="148"/>
      <c r="F103" s="148" t="s">
        <v>59</v>
      </c>
      <c r="G103" s="145" t="s">
        <v>0</v>
      </c>
      <c r="H103" s="146" t="s">
        <v>3</v>
      </c>
      <c r="I103" s="147" t="s">
        <v>2</v>
      </c>
      <c r="J103" s="150"/>
      <c r="K103" s="150" t="s">
        <v>49</v>
      </c>
    </row>
    <row r="104" spans="1:11" ht="15" customHeight="1" thickTop="1">
      <c r="A104" s="329">
        <v>2250</v>
      </c>
      <c r="B104" s="332">
        <v>6</v>
      </c>
      <c r="C104" s="332">
        <f>計算基礎!$J$2*B104</f>
        <v>37800</v>
      </c>
      <c r="D104" s="332">
        <f>A104*2</f>
        <v>4500</v>
      </c>
      <c r="E104" s="332">
        <f>A104+25</f>
        <v>2275</v>
      </c>
      <c r="F104" s="350">
        <f>ROUNDUP(((24*E104^2)+(2670*E104))*0.0001/B104,-2)</f>
        <v>2200</v>
      </c>
      <c r="G104" s="58" t="s">
        <v>58</v>
      </c>
      <c r="H104" s="86">
        <v>13</v>
      </c>
      <c r="I104" s="86">
        <f>計算基礎!$H$4*(計算基礎!$G$4/H104)*B$104</f>
        <v>19281.599999999999</v>
      </c>
      <c r="J104" s="60">
        <f t="shared" ref="J104:J110" si="18">C$104+D$104+F$104+I104</f>
        <v>63781.599999999999</v>
      </c>
      <c r="K104" s="42">
        <f t="shared" ref="K104:K135" si="19">ROUNDUP(J104,-2)</f>
        <v>63800</v>
      </c>
    </row>
    <row r="105" spans="1:11" ht="15" customHeight="1">
      <c r="A105" s="330"/>
      <c r="B105" s="333"/>
      <c r="C105" s="333"/>
      <c r="D105" s="333"/>
      <c r="E105" s="333"/>
      <c r="F105" s="348"/>
      <c r="G105" s="55" t="s">
        <v>19</v>
      </c>
      <c r="H105" s="82">
        <v>10</v>
      </c>
      <c r="I105" s="82">
        <f>計算基礎!$H$4*(計算基礎!$G$4/H105)*B$104</f>
        <v>25066.080000000002</v>
      </c>
      <c r="J105" s="42">
        <f t="shared" si="18"/>
        <v>69566.080000000002</v>
      </c>
      <c r="K105" s="42">
        <f t="shared" si="19"/>
        <v>69600</v>
      </c>
    </row>
    <row r="106" spans="1:11" ht="15" customHeight="1">
      <c r="A106" s="330"/>
      <c r="B106" s="333"/>
      <c r="C106" s="333"/>
      <c r="D106" s="333"/>
      <c r="E106" s="333"/>
      <c r="F106" s="348"/>
      <c r="G106" s="55" t="s">
        <v>20</v>
      </c>
      <c r="H106" s="82">
        <v>8</v>
      </c>
      <c r="I106" s="82">
        <f>計算基礎!$H$4*(計算基礎!$G$4/H106)*B$104</f>
        <v>31332.600000000002</v>
      </c>
      <c r="J106" s="42">
        <f t="shared" si="18"/>
        <v>75832.600000000006</v>
      </c>
      <c r="K106" s="42">
        <f t="shared" si="19"/>
        <v>75900</v>
      </c>
    </row>
    <row r="107" spans="1:11" ht="15" customHeight="1">
      <c r="A107" s="330"/>
      <c r="B107" s="333"/>
      <c r="C107" s="333"/>
      <c r="D107" s="333"/>
      <c r="E107" s="333"/>
      <c r="F107" s="348"/>
      <c r="G107" s="55" t="s">
        <v>21</v>
      </c>
      <c r="H107" s="82">
        <v>7</v>
      </c>
      <c r="I107" s="82">
        <f>計算基礎!$H$4*(計算基礎!$G$4/H107)*B$104</f>
        <v>35808.685714285719</v>
      </c>
      <c r="J107" s="42">
        <f t="shared" si="18"/>
        <v>80308.685714285719</v>
      </c>
      <c r="K107" s="42">
        <f t="shared" si="19"/>
        <v>80400</v>
      </c>
    </row>
    <row r="108" spans="1:11" ht="15" customHeight="1">
      <c r="A108" s="330"/>
      <c r="B108" s="333"/>
      <c r="C108" s="333"/>
      <c r="D108" s="333"/>
      <c r="E108" s="333"/>
      <c r="F108" s="348"/>
      <c r="G108" s="55" t="s">
        <v>22</v>
      </c>
      <c r="H108" s="82">
        <v>6</v>
      </c>
      <c r="I108" s="82">
        <f>計算基礎!$H$4*(計算基礎!$G$4/H108)*B$104</f>
        <v>41776.800000000003</v>
      </c>
      <c r="J108" s="42">
        <f t="shared" si="18"/>
        <v>86276.800000000003</v>
      </c>
      <c r="K108" s="42">
        <f t="shared" si="19"/>
        <v>86300</v>
      </c>
    </row>
    <row r="109" spans="1:11" ht="15" customHeight="1">
      <c r="A109" s="330"/>
      <c r="B109" s="333"/>
      <c r="C109" s="333"/>
      <c r="D109" s="333"/>
      <c r="E109" s="333"/>
      <c r="F109" s="348"/>
      <c r="G109" s="55" t="s">
        <v>23</v>
      </c>
      <c r="H109" s="82">
        <v>5</v>
      </c>
      <c r="I109" s="82">
        <f>計算基礎!$H$4*(計算基礎!$G$4/H109)*B$104</f>
        <v>50132.160000000003</v>
      </c>
      <c r="J109" s="42">
        <f t="shared" si="18"/>
        <v>94632.16</v>
      </c>
      <c r="K109" s="42">
        <f t="shared" si="19"/>
        <v>94700</v>
      </c>
    </row>
    <row r="110" spans="1:11" ht="15" customHeight="1" thickBot="1">
      <c r="A110" s="335"/>
      <c r="B110" s="337"/>
      <c r="C110" s="337"/>
      <c r="D110" s="337"/>
      <c r="E110" s="337"/>
      <c r="F110" s="349"/>
      <c r="G110" s="56" t="s">
        <v>24</v>
      </c>
      <c r="H110" s="87">
        <v>5</v>
      </c>
      <c r="I110" s="87">
        <f>計算基礎!$H$4*(計算基礎!$G$4/H110)*B$104</f>
        <v>50132.160000000003</v>
      </c>
      <c r="J110" s="165">
        <f t="shared" si="18"/>
        <v>94632.16</v>
      </c>
      <c r="K110" s="41">
        <f t="shared" si="19"/>
        <v>94700</v>
      </c>
    </row>
    <row r="111" spans="1:11" ht="15" customHeight="1" thickTop="1">
      <c r="A111" s="341">
        <v>2300</v>
      </c>
      <c r="B111" s="333">
        <v>6</v>
      </c>
      <c r="C111" s="333">
        <f>計算基礎!$J$2*B111</f>
        <v>37800</v>
      </c>
      <c r="D111" s="333">
        <f>A111*2</f>
        <v>4600</v>
      </c>
      <c r="E111" s="333">
        <f>A111+25</f>
        <v>2325</v>
      </c>
      <c r="F111" s="348">
        <f>ROUNDUP(((24*E111^2)+(2670*E111))*0.0001/B111,-2)</f>
        <v>2300</v>
      </c>
      <c r="G111" s="53" t="s">
        <v>58</v>
      </c>
      <c r="H111" s="81">
        <v>12</v>
      </c>
      <c r="I111" s="81">
        <f>計算基礎!$H$4*(計算基礎!$G$4/H111)*B$111</f>
        <v>20888.400000000001</v>
      </c>
      <c r="J111" s="42">
        <f t="shared" ref="J111:J117" si="20">C$111+D$111+F$111+I111</f>
        <v>65588.399999999994</v>
      </c>
      <c r="K111" s="42">
        <f t="shared" si="19"/>
        <v>65600</v>
      </c>
    </row>
    <row r="112" spans="1:11" ht="15" customHeight="1">
      <c r="A112" s="330"/>
      <c r="B112" s="333"/>
      <c r="C112" s="333"/>
      <c r="D112" s="333"/>
      <c r="E112" s="333"/>
      <c r="F112" s="348"/>
      <c r="G112" s="55" t="s">
        <v>19</v>
      </c>
      <c r="H112" s="82">
        <v>10</v>
      </c>
      <c r="I112" s="82">
        <f>計算基礎!$H$4*(計算基礎!$G$4/H112)*B$111</f>
        <v>25066.080000000002</v>
      </c>
      <c r="J112" s="42">
        <f t="shared" si="20"/>
        <v>69766.080000000002</v>
      </c>
      <c r="K112" s="42">
        <f t="shared" si="19"/>
        <v>69800</v>
      </c>
    </row>
    <row r="113" spans="1:11" ht="15" customHeight="1">
      <c r="A113" s="330"/>
      <c r="B113" s="333"/>
      <c r="C113" s="333"/>
      <c r="D113" s="333"/>
      <c r="E113" s="333"/>
      <c r="F113" s="348"/>
      <c r="G113" s="55" t="s">
        <v>20</v>
      </c>
      <c r="H113" s="82">
        <v>8</v>
      </c>
      <c r="I113" s="82">
        <f>計算基礎!$H$4*(計算基礎!$G$4/H113)*B$111</f>
        <v>31332.600000000002</v>
      </c>
      <c r="J113" s="42">
        <f t="shared" si="20"/>
        <v>76032.600000000006</v>
      </c>
      <c r="K113" s="42">
        <f t="shared" si="19"/>
        <v>76100</v>
      </c>
    </row>
    <row r="114" spans="1:11" ht="15" customHeight="1">
      <c r="A114" s="330"/>
      <c r="B114" s="333"/>
      <c r="C114" s="333"/>
      <c r="D114" s="333"/>
      <c r="E114" s="333"/>
      <c r="F114" s="348"/>
      <c r="G114" s="55" t="s">
        <v>21</v>
      </c>
      <c r="H114" s="82">
        <v>7</v>
      </c>
      <c r="I114" s="82">
        <f>計算基礎!$H$4*(計算基礎!$G$4/H114)*B$111</f>
        <v>35808.685714285719</v>
      </c>
      <c r="J114" s="42">
        <f t="shared" si="20"/>
        <v>80508.685714285719</v>
      </c>
      <c r="K114" s="42">
        <f t="shared" si="19"/>
        <v>80600</v>
      </c>
    </row>
    <row r="115" spans="1:11" ht="15" customHeight="1">
      <c r="A115" s="330"/>
      <c r="B115" s="333"/>
      <c r="C115" s="333"/>
      <c r="D115" s="333"/>
      <c r="E115" s="333"/>
      <c r="F115" s="348"/>
      <c r="G115" s="55" t="s">
        <v>22</v>
      </c>
      <c r="H115" s="82">
        <v>6</v>
      </c>
      <c r="I115" s="82">
        <f>計算基礎!$H$4*(計算基礎!$G$4/H115)*B$111</f>
        <v>41776.800000000003</v>
      </c>
      <c r="J115" s="42">
        <f t="shared" si="20"/>
        <v>86476.800000000003</v>
      </c>
      <c r="K115" s="42">
        <f t="shared" si="19"/>
        <v>86500</v>
      </c>
    </row>
    <row r="116" spans="1:11" ht="15" customHeight="1">
      <c r="A116" s="330"/>
      <c r="B116" s="333"/>
      <c r="C116" s="333"/>
      <c r="D116" s="333"/>
      <c r="E116" s="333"/>
      <c r="F116" s="348"/>
      <c r="G116" s="55" t="s">
        <v>23</v>
      </c>
      <c r="H116" s="82">
        <v>5</v>
      </c>
      <c r="I116" s="82">
        <f>計算基礎!$H$4*(計算基礎!$G$4/H116)*B$111</f>
        <v>50132.160000000003</v>
      </c>
      <c r="J116" s="42">
        <f t="shared" si="20"/>
        <v>94832.16</v>
      </c>
      <c r="K116" s="42">
        <f t="shared" si="19"/>
        <v>94900</v>
      </c>
    </row>
    <row r="117" spans="1:11" ht="15" customHeight="1" thickBot="1">
      <c r="A117" s="335"/>
      <c r="B117" s="337"/>
      <c r="C117" s="337"/>
      <c r="D117" s="337"/>
      <c r="E117" s="337"/>
      <c r="F117" s="349"/>
      <c r="G117" s="56" t="s">
        <v>24</v>
      </c>
      <c r="H117" s="87">
        <v>5</v>
      </c>
      <c r="I117" s="87">
        <f>計算基礎!$H$4*(計算基礎!$G$4/H117)*B$111</f>
        <v>50132.160000000003</v>
      </c>
      <c r="J117" s="41">
        <f t="shared" si="20"/>
        <v>94832.16</v>
      </c>
      <c r="K117" s="41">
        <f t="shared" si="19"/>
        <v>94900</v>
      </c>
    </row>
    <row r="118" spans="1:11" ht="15" customHeight="1" thickTop="1">
      <c r="A118" s="329">
        <v>2350</v>
      </c>
      <c r="B118" s="332">
        <v>6</v>
      </c>
      <c r="C118" s="332">
        <f>計算基礎!$J$2*B118</f>
        <v>37800</v>
      </c>
      <c r="D118" s="332">
        <f>A118*2</f>
        <v>4700</v>
      </c>
      <c r="E118" s="342">
        <f>A118+25</f>
        <v>2375</v>
      </c>
      <c r="F118" s="350">
        <f>ROUNDUP(((24*E118^2)+(2670*E118))*0.0001/B118,-2)</f>
        <v>2400</v>
      </c>
      <c r="G118" s="58" t="s">
        <v>58</v>
      </c>
      <c r="H118" s="86">
        <v>12</v>
      </c>
      <c r="I118" s="86">
        <f>計算基礎!$H$4*(計算基礎!$G$4/H118)*B$118</f>
        <v>20888.400000000001</v>
      </c>
      <c r="J118" s="42">
        <f t="shared" ref="J118:J124" si="21">C$118+D$118+F$118+I118</f>
        <v>65788.399999999994</v>
      </c>
      <c r="K118" s="42">
        <f t="shared" si="19"/>
        <v>65800</v>
      </c>
    </row>
    <row r="119" spans="1:11" ht="15" customHeight="1">
      <c r="A119" s="330"/>
      <c r="B119" s="333"/>
      <c r="C119" s="333"/>
      <c r="D119" s="333"/>
      <c r="E119" s="333"/>
      <c r="F119" s="348"/>
      <c r="G119" s="55" t="s">
        <v>19</v>
      </c>
      <c r="H119" s="82">
        <v>10</v>
      </c>
      <c r="I119" s="82">
        <f>計算基礎!$H$4*(計算基礎!$G$4/H119)*B$118</f>
        <v>25066.080000000002</v>
      </c>
      <c r="J119" s="42">
        <f t="shared" si="21"/>
        <v>69966.080000000002</v>
      </c>
      <c r="K119" s="42">
        <f t="shared" si="19"/>
        <v>70000</v>
      </c>
    </row>
    <row r="120" spans="1:11" ht="15" customHeight="1">
      <c r="A120" s="330"/>
      <c r="B120" s="333"/>
      <c r="C120" s="333"/>
      <c r="D120" s="333"/>
      <c r="E120" s="333"/>
      <c r="F120" s="348"/>
      <c r="G120" s="55" t="s">
        <v>20</v>
      </c>
      <c r="H120" s="82">
        <v>8</v>
      </c>
      <c r="I120" s="82">
        <f>計算基礎!$H$4*(計算基礎!$G$4/H120)*B$118</f>
        <v>31332.600000000002</v>
      </c>
      <c r="J120" s="42">
        <f t="shared" si="21"/>
        <v>76232.600000000006</v>
      </c>
      <c r="K120" s="42">
        <f t="shared" si="19"/>
        <v>76300</v>
      </c>
    </row>
    <row r="121" spans="1:11" ht="15" customHeight="1">
      <c r="A121" s="330"/>
      <c r="B121" s="333"/>
      <c r="C121" s="333"/>
      <c r="D121" s="333"/>
      <c r="E121" s="333"/>
      <c r="F121" s="348"/>
      <c r="G121" s="55" t="s">
        <v>21</v>
      </c>
      <c r="H121" s="82">
        <v>7</v>
      </c>
      <c r="I121" s="82">
        <f>計算基礎!$H$4*(計算基礎!$G$4/H121)*B$118</f>
        <v>35808.685714285719</v>
      </c>
      <c r="J121" s="42">
        <f t="shared" si="21"/>
        <v>80708.685714285719</v>
      </c>
      <c r="K121" s="42">
        <f t="shared" si="19"/>
        <v>80800</v>
      </c>
    </row>
    <row r="122" spans="1:11" ht="15" customHeight="1">
      <c r="A122" s="330"/>
      <c r="B122" s="333"/>
      <c r="C122" s="333"/>
      <c r="D122" s="333"/>
      <c r="E122" s="333"/>
      <c r="F122" s="348"/>
      <c r="G122" s="55" t="s">
        <v>22</v>
      </c>
      <c r="H122" s="82">
        <v>6</v>
      </c>
      <c r="I122" s="82">
        <f>計算基礎!$H$4*(計算基礎!$G$4/H122)*B$118</f>
        <v>41776.800000000003</v>
      </c>
      <c r="J122" s="42">
        <f t="shared" si="21"/>
        <v>86676.800000000003</v>
      </c>
      <c r="K122" s="42">
        <f t="shared" si="19"/>
        <v>86700</v>
      </c>
    </row>
    <row r="123" spans="1:11" ht="15" customHeight="1">
      <c r="A123" s="330"/>
      <c r="B123" s="333"/>
      <c r="C123" s="333"/>
      <c r="D123" s="333"/>
      <c r="E123" s="333"/>
      <c r="F123" s="348"/>
      <c r="G123" s="55" t="s">
        <v>23</v>
      </c>
      <c r="H123" s="82">
        <v>5</v>
      </c>
      <c r="I123" s="82">
        <f>計算基礎!$H$4*(計算基礎!$G$4/H123)*B$118</f>
        <v>50132.160000000003</v>
      </c>
      <c r="J123" s="42">
        <f t="shared" si="21"/>
        <v>95032.16</v>
      </c>
      <c r="K123" s="42">
        <f t="shared" si="19"/>
        <v>95100</v>
      </c>
    </row>
    <row r="124" spans="1:11" ht="15" customHeight="1" thickBot="1">
      <c r="A124" s="335"/>
      <c r="B124" s="337"/>
      <c r="C124" s="337"/>
      <c r="D124" s="337"/>
      <c r="E124" s="337"/>
      <c r="F124" s="349"/>
      <c r="G124" s="56" t="s">
        <v>24</v>
      </c>
      <c r="H124" s="87">
        <v>5</v>
      </c>
      <c r="I124" s="87">
        <f>計算基礎!$H$4*(計算基礎!$G$4/H124)*B$118</f>
        <v>50132.160000000003</v>
      </c>
      <c r="J124" s="41">
        <f t="shared" si="21"/>
        <v>95032.16</v>
      </c>
      <c r="K124" s="41">
        <f t="shared" si="19"/>
        <v>95100</v>
      </c>
    </row>
    <row r="125" spans="1:11" ht="15" customHeight="1" thickTop="1">
      <c r="A125" s="341">
        <v>2400</v>
      </c>
      <c r="B125" s="332">
        <v>6</v>
      </c>
      <c r="C125" s="332">
        <f>計算基礎!$J$2*B125</f>
        <v>37800</v>
      </c>
      <c r="D125" s="332">
        <f>A125*2</f>
        <v>4800</v>
      </c>
      <c r="E125" s="342">
        <f>A125+25</f>
        <v>2425</v>
      </c>
      <c r="F125" s="350">
        <f>ROUNDUP(((24*E125^2)+(2670*E125))*0.0001/B125,-2)</f>
        <v>2500</v>
      </c>
      <c r="G125" s="53" t="s">
        <v>58</v>
      </c>
      <c r="H125" s="81">
        <v>12</v>
      </c>
      <c r="I125" s="81">
        <f>計算基礎!$H$4*(計算基礎!$G$4/H125)*B$125</f>
        <v>20888.400000000001</v>
      </c>
      <c r="J125" s="42">
        <f t="shared" ref="J125:J131" si="22">C$125+D$125+F$125+I125</f>
        <v>65988.399999999994</v>
      </c>
      <c r="K125" s="42">
        <f t="shared" si="19"/>
        <v>66000</v>
      </c>
    </row>
    <row r="126" spans="1:11" ht="15" customHeight="1">
      <c r="A126" s="330"/>
      <c r="B126" s="333"/>
      <c r="C126" s="333"/>
      <c r="D126" s="333"/>
      <c r="E126" s="333"/>
      <c r="F126" s="348"/>
      <c r="G126" s="55" t="s">
        <v>19</v>
      </c>
      <c r="H126" s="82">
        <v>10</v>
      </c>
      <c r="I126" s="82">
        <f>計算基礎!$H$4*(計算基礎!$G$4/H126)*B$125</f>
        <v>25066.080000000002</v>
      </c>
      <c r="J126" s="42">
        <f t="shared" si="22"/>
        <v>70166.080000000002</v>
      </c>
      <c r="K126" s="42">
        <f t="shared" si="19"/>
        <v>70200</v>
      </c>
    </row>
    <row r="127" spans="1:11" ht="15" customHeight="1">
      <c r="A127" s="330"/>
      <c r="B127" s="333"/>
      <c r="C127" s="333"/>
      <c r="D127" s="333"/>
      <c r="E127" s="333"/>
      <c r="F127" s="348"/>
      <c r="G127" s="55" t="s">
        <v>20</v>
      </c>
      <c r="H127" s="82">
        <v>8</v>
      </c>
      <c r="I127" s="82">
        <f>計算基礎!$H$4*(計算基礎!$G$4/H127)*B$125</f>
        <v>31332.600000000002</v>
      </c>
      <c r="J127" s="42">
        <f t="shared" si="22"/>
        <v>76432.600000000006</v>
      </c>
      <c r="K127" s="42">
        <f t="shared" si="19"/>
        <v>76500</v>
      </c>
    </row>
    <row r="128" spans="1:11" ht="15" customHeight="1">
      <c r="A128" s="330"/>
      <c r="B128" s="333"/>
      <c r="C128" s="333"/>
      <c r="D128" s="333"/>
      <c r="E128" s="333"/>
      <c r="F128" s="348"/>
      <c r="G128" s="55" t="s">
        <v>21</v>
      </c>
      <c r="H128" s="82">
        <v>7</v>
      </c>
      <c r="I128" s="82">
        <f>計算基礎!$H$4*(計算基礎!$G$4/H128)*B$125</f>
        <v>35808.685714285719</v>
      </c>
      <c r="J128" s="42">
        <f t="shared" si="22"/>
        <v>80908.685714285719</v>
      </c>
      <c r="K128" s="42">
        <f t="shared" si="19"/>
        <v>81000</v>
      </c>
    </row>
    <row r="129" spans="1:11" ht="15" customHeight="1">
      <c r="A129" s="330"/>
      <c r="B129" s="333"/>
      <c r="C129" s="333"/>
      <c r="D129" s="333"/>
      <c r="E129" s="333"/>
      <c r="F129" s="348"/>
      <c r="G129" s="55" t="s">
        <v>22</v>
      </c>
      <c r="H129" s="82">
        <v>6</v>
      </c>
      <c r="I129" s="82">
        <f>計算基礎!$H$4*(計算基礎!$G$4/H129)*B$125</f>
        <v>41776.800000000003</v>
      </c>
      <c r="J129" s="42">
        <f t="shared" si="22"/>
        <v>86876.800000000003</v>
      </c>
      <c r="K129" s="42">
        <f t="shared" si="19"/>
        <v>86900</v>
      </c>
    </row>
    <row r="130" spans="1:11" ht="15" customHeight="1">
      <c r="A130" s="330"/>
      <c r="B130" s="333"/>
      <c r="C130" s="333"/>
      <c r="D130" s="333"/>
      <c r="E130" s="333"/>
      <c r="F130" s="348"/>
      <c r="G130" s="55" t="s">
        <v>23</v>
      </c>
      <c r="H130" s="82">
        <v>5</v>
      </c>
      <c r="I130" s="82">
        <f>計算基礎!$H$4*(計算基礎!$G$4/H130)*B$125</f>
        <v>50132.160000000003</v>
      </c>
      <c r="J130" s="42">
        <f t="shared" si="22"/>
        <v>95232.16</v>
      </c>
      <c r="K130" s="42">
        <f t="shared" si="19"/>
        <v>95300</v>
      </c>
    </row>
    <row r="131" spans="1:11" ht="15" customHeight="1" thickBot="1">
      <c r="A131" s="331"/>
      <c r="B131" s="337"/>
      <c r="C131" s="337"/>
      <c r="D131" s="337"/>
      <c r="E131" s="337"/>
      <c r="F131" s="349"/>
      <c r="G131" s="57" t="s">
        <v>24</v>
      </c>
      <c r="H131" s="151">
        <v>5</v>
      </c>
      <c r="I131" s="151">
        <f>計算基礎!$H$4*(計算基礎!$G$4/H131)*B$125</f>
        <v>50132.160000000003</v>
      </c>
      <c r="J131" s="41">
        <f t="shared" si="22"/>
        <v>95232.16</v>
      </c>
      <c r="K131" s="41">
        <f t="shared" si="19"/>
        <v>95300</v>
      </c>
    </row>
    <row r="132" spans="1:11" ht="15" customHeight="1" thickTop="1">
      <c r="A132" s="329">
        <v>2450</v>
      </c>
      <c r="B132" s="332">
        <v>6</v>
      </c>
      <c r="C132" s="332">
        <f>計算基礎!$J$2*B132</f>
        <v>37800</v>
      </c>
      <c r="D132" s="332">
        <f>A132*2</f>
        <v>4900</v>
      </c>
      <c r="E132" s="342">
        <f>A132+25</f>
        <v>2475</v>
      </c>
      <c r="F132" s="350">
        <f>ROUNDUP(((24*E132^2)+(2670*E132))*0.0001/B132,-2)</f>
        <v>2600</v>
      </c>
      <c r="G132" s="58" t="s">
        <v>58</v>
      </c>
      <c r="H132" s="86">
        <v>12</v>
      </c>
      <c r="I132" s="86">
        <f>計算基礎!$H$4*(計算基礎!$G$4/H132)*B$132</f>
        <v>20888.400000000001</v>
      </c>
      <c r="J132" s="42">
        <f t="shared" ref="J132:J138" si="23">C$132+D$132+F$132+I132</f>
        <v>66188.399999999994</v>
      </c>
      <c r="K132" s="42">
        <f t="shared" si="19"/>
        <v>66200</v>
      </c>
    </row>
    <row r="133" spans="1:11" ht="15" customHeight="1">
      <c r="A133" s="330"/>
      <c r="B133" s="333"/>
      <c r="C133" s="333"/>
      <c r="D133" s="333"/>
      <c r="E133" s="333"/>
      <c r="F133" s="348"/>
      <c r="G133" s="55" t="s">
        <v>19</v>
      </c>
      <c r="H133" s="82">
        <v>10</v>
      </c>
      <c r="I133" s="82">
        <f>計算基礎!$H$4*(計算基礎!$G$4/H133)*B$132</f>
        <v>25066.080000000002</v>
      </c>
      <c r="J133" s="42">
        <f t="shared" si="23"/>
        <v>70366.080000000002</v>
      </c>
      <c r="K133" s="42">
        <f t="shared" si="19"/>
        <v>70400</v>
      </c>
    </row>
    <row r="134" spans="1:11" ht="15" customHeight="1">
      <c r="A134" s="330"/>
      <c r="B134" s="333"/>
      <c r="C134" s="333"/>
      <c r="D134" s="333"/>
      <c r="E134" s="333"/>
      <c r="F134" s="348"/>
      <c r="G134" s="55" t="s">
        <v>20</v>
      </c>
      <c r="H134" s="82">
        <v>8</v>
      </c>
      <c r="I134" s="82">
        <f>計算基礎!$H$4*(計算基礎!$G$4/H134)*B$132</f>
        <v>31332.600000000002</v>
      </c>
      <c r="J134" s="42">
        <f t="shared" si="23"/>
        <v>76632.600000000006</v>
      </c>
      <c r="K134" s="42">
        <f t="shared" si="19"/>
        <v>76700</v>
      </c>
    </row>
    <row r="135" spans="1:11" ht="15" customHeight="1">
      <c r="A135" s="330"/>
      <c r="B135" s="333"/>
      <c r="C135" s="333"/>
      <c r="D135" s="333"/>
      <c r="E135" s="333"/>
      <c r="F135" s="348"/>
      <c r="G135" s="55" t="s">
        <v>21</v>
      </c>
      <c r="H135" s="82">
        <v>7</v>
      </c>
      <c r="I135" s="82">
        <f>計算基礎!$H$4*(計算基礎!$G$4/H135)*B$132</f>
        <v>35808.685714285719</v>
      </c>
      <c r="J135" s="42">
        <f t="shared" si="23"/>
        <v>81108.685714285719</v>
      </c>
      <c r="K135" s="42">
        <f t="shared" si="19"/>
        <v>81200</v>
      </c>
    </row>
    <row r="136" spans="1:11" ht="15" customHeight="1">
      <c r="A136" s="330"/>
      <c r="B136" s="333"/>
      <c r="C136" s="333"/>
      <c r="D136" s="333"/>
      <c r="E136" s="333"/>
      <c r="F136" s="348"/>
      <c r="G136" s="55" t="s">
        <v>22</v>
      </c>
      <c r="H136" s="82">
        <v>6</v>
      </c>
      <c r="I136" s="82">
        <f>計算基礎!$H$4*(計算基礎!$G$4/H136)*B$132</f>
        <v>41776.800000000003</v>
      </c>
      <c r="J136" s="42">
        <f t="shared" si="23"/>
        <v>87076.800000000003</v>
      </c>
      <c r="K136" s="42">
        <f t="shared" ref="K136:K152" si="24">ROUNDUP(J136,-2)</f>
        <v>87100</v>
      </c>
    </row>
    <row r="137" spans="1:11" ht="15" customHeight="1">
      <c r="A137" s="330"/>
      <c r="B137" s="333"/>
      <c r="C137" s="333"/>
      <c r="D137" s="333"/>
      <c r="E137" s="333"/>
      <c r="F137" s="348"/>
      <c r="G137" s="55" t="s">
        <v>23</v>
      </c>
      <c r="H137" s="82">
        <v>5</v>
      </c>
      <c r="I137" s="82">
        <f>計算基礎!$H$4*(計算基礎!$G$4/H137)*B$132</f>
        <v>50132.160000000003</v>
      </c>
      <c r="J137" s="42">
        <f t="shared" si="23"/>
        <v>95432.16</v>
      </c>
      <c r="K137" s="42">
        <f t="shared" si="24"/>
        <v>95500</v>
      </c>
    </row>
    <row r="138" spans="1:11" ht="15" customHeight="1" thickBot="1">
      <c r="A138" s="331"/>
      <c r="B138" s="333"/>
      <c r="C138" s="333"/>
      <c r="D138" s="333"/>
      <c r="E138" s="333"/>
      <c r="F138" s="348"/>
      <c r="G138" s="57" t="s">
        <v>24</v>
      </c>
      <c r="H138" s="151">
        <v>5</v>
      </c>
      <c r="I138" s="151">
        <f>計算基礎!$H$4*(計算基礎!$G$4/H138)*B$132</f>
        <v>50132.160000000003</v>
      </c>
      <c r="J138" s="63">
        <f t="shared" si="23"/>
        <v>95432.16</v>
      </c>
      <c r="K138" s="63">
        <f t="shared" si="24"/>
        <v>95500</v>
      </c>
    </row>
    <row r="139" spans="1:11" ht="15" customHeight="1" thickTop="1">
      <c r="A139" s="334">
        <v>2500</v>
      </c>
      <c r="B139" s="336">
        <v>7</v>
      </c>
      <c r="C139" s="336">
        <f>計算基礎!$J$2*B139</f>
        <v>44100</v>
      </c>
      <c r="D139" s="336">
        <f>A139*2</f>
        <v>5000</v>
      </c>
      <c r="E139" s="336">
        <f>A139+25</f>
        <v>2525</v>
      </c>
      <c r="F139" s="351">
        <f>ROUNDUP(((24*E139^2)+(2670*E139))*0.0001/B139,-2)</f>
        <v>2300</v>
      </c>
      <c r="G139" s="156" t="s">
        <v>58</v>
      </c>
      <c r="H139" s="162">
        <v>13</v>
      </c>
      <c r="I139" s="162">
        <f>計算基礎!$H$4*(計算基礎!$G$4/H139)*B$139</f>
        <v>22495.200000000001</v>
      </c>
      <c r="J139" s="42">
        <f t="shared" ref="J139:J145" si="25">C$139+D$139+F$139+I139</f>
        <v>73895.199999999997</v>
      </c>
      <c r="K139" s="42">
        <f t="shared" si="24"/>
        <v>73900</v>
      </c>
    </row>
    <row r="140" spans="1:11" ht="15" customHeight="1">
      <c r="A140" s="330"/>
      <c r="B140" s="333"/>
      <c r="C140" s="333"/>
      <c r="D140" s="333"/>
      <c r="E140" s="333"/>
      <c r="F140" s="348"/>
      <c r="G140" s="55" t="s">
        <v>19</v>
      </c>
      <c r="H140" s="82">
        <v>10</v>
      </c>
      <c r="I140" s="82">
        <f>計算基礎!$H$4*(計算基礎!$G$4/H140)*B$139</f>
        <v>29243.760000000002</v>
      </c>
      <c r="J140" s="42">
        <f t="shared" si="25"/>
        <v>80643.760000000009</v>
      </c>
      <c r="K140" s="42">
        <f t="shared" si="24"/>
        <v>80700</v>
      </c>
    </row>
    <row r="141" spans="1:11" ht="15" customHeight="1">
      <c r="A141" s="330"/>
      <c r="B141" s="333"/>
      <c r="C141" s="333"/>
      <c r="D141" s="333"/>
      <c r="E141" s="333"/>
      <c r="F141" s="348"/>
      <c r="G141" s="55" t="s">
        <v>20</v>
      </c>
      <c r="H141" s="82">
        <v>9</v>
      </c>
      <c r="I141" s="82">
        <f>計算基礎!$H$4*(計算基礎!$G$4/H141)*B$139</f>
        <v>32493.066666666666</v>
      </c>
      <c r="J141" s="42">
        <f t="shared" si="25"/>
        <v>83893.066666666666</v>
      </c>
      <c r="K141" s="42">
        <f t="shared" si="24"/>
        <v>83900</v>
      </c>
    </row>
    <row r="142" spans="1:11" ht="15" customHeight="1">
      <c r="A142" s="330"/>
      <c r="B142" s="333"/>
      <c r="C142" s="333"/>
      <c r="D142" s="333"/>
      <c r="E142" s="333"/>
      <c r="F142" s="348"/>
      <c r="G142" s="55" t="s">
        <v>21</v>
      </c>
      <c r="H142" s="82">
        <v>7</v>
      </c>
      <c r="I142" s="82">
        <f>計算基礎!$H$4*(計算基礎!$G$4/H142)*B$139</f>
        <v>41776.800000000003</v>
      </c>
      <c r="J142" s="42">
        <f t="shared" si="25"/>
        <v>93176.8</v>
      </c>
      <c r="K142" s="42">
        <f t="shared" si="24"/>
        <v>93200</v>
      </c>
    </row>
    <row r="143" spans="1:11" ht="15" customHeight="1">
      <c r="A143" s="330"/>
      <c r="B143" s="333"/>
      <c r="C143" s="333"/>
      <c r="D143" s="333"/>
      <c r="E143" s="333"/>
      <c r="F143" s="348"/>
      <c r="G143" s="55" t="s">
        <v>22</v>
      </c>
      <c r="H143" s="82">
        <v>6</v>
      </c>
      <c r="I143" s="82">
        <f>計算基礎!$H$4*(計算基礎!$G$4/H143)*B$139</f>
        <v>48739.6</v>
      </c>
      <c r="J143" s="42">
        <f t="shared" si="25"/>
        <v>100139.6</v>
      </c>
      <c r="K143" s="42">
        <f t="shared" si="24"/>
        <v>100200</v>
      </c>
    </row>
    <row r="144" spans="1:11" ht="15" customHeight="1">
      <c r="A144" s="330"/>
      <c r="B144" s="333"/>
      <c r="C144" s="333"/>
      <c r="D144" s="333"/>
      <c r="E144" s="333"/>
      <c r="F144" s="348"/>
      <c r="G144" s="55" t="s">
        <v>23</v>
      </c>
      <c r="H144" s="82">
        <v>6</v>
      </c>
      <c r="I144" s="82">
        <f>計算基礎!$H$4*(計算基礎!$G$4/H144)*B$139</f>
        <v>48739.6</v>
      </c>
      <c r="J144" s="42">
        <f t="shared" si="25"/>
        <v>100139.6</v>
      </c>
      <c r="K144" s="42">
        <f t="shared" si="24"/>
        <v>100200</v>
      </c>
    </row>
    <row r="145" spans="1:11" ht="15" customHeight="1" thickBot="1">
      <c r="A145" s="335"/>
      <c r="B145" s="337"/>
      <c r="C145" s="337"/>
      <c r="D145" s="337"/>
      <c r="E145" s="337"/>
      <c r="F145" s="349"/>
      <c r="G145" s="56" t="s">
        <v>24</v>
      </c>
      <c r="H145" s="87">
        <v>5</v>
      </c>
      <c r="I145" s="87">
        <f>計算基礎!$H$4*(計算基礎!$G$4/H145)*B$139</f>
        <v>58487.520000000004</v>
      </c>
      <c r="J145" s="41">
        <f t="shared" si="25"/>
        <v>109887.52</v>
      </c>
      <c r="K145" s="41">
        <f t="shared" si="24"/>
        <v>109900</v>
      </c>
    </row>
    <row r="146" spans="1:11" ht="15" customHeight="1" thickTop="1">
      <c r="A146" s="329">
        <v>2550</v>
      </c>
      <c r="B146" s="332">
        <v>7</v>
      </c>
      <c r="C146" s="332">
        <f>計算基礎!$J$2*B146</f>
        <v>44100</v>
      </c>
      <c r="D146" s="332">
        <f>A146*2</f>
        <v>5100</v>
      </c>
      <c r="E146" s="332">
        <f>A146+25</f>
        <v>2575</v>
      </c>
      <c r="F146" s="350">
        <f>ROUNDUP(((24*E146^2)+(2670*E146))*0.0001/B146,-2)</f>
        <v>2400</v>
      </c>
      <c r="G146" s="58" t="s">
        <v>58</v>
      </c>
      <c r="H146" s="86">
        <v>13</v>
      </c>
      <c r="I146" s="86">
        <f>計算基礎!$H$4*(計算基礎!$G$4/H146)*B$146</f>
        <v>22495.200000000001</v>
      </c>
      <c r="J146" s="42">
        <f t="shared" ref="J146:J152" si="26">C$146+D$146+F$146+I146</f>
        <v>74095.199999999997</v>
      </c>
      <c r="K146" s="42">
        <f t="shared" si="24"/>
        <v>74100</v>
      </c>
    </row>
    <row r="147" spans="1:11" ht="15" customHeight="1">
      <c r="A147" s="330"/>
      <c r="B147" s="333"/>
      <c r="C147" s="333"/>
      <c r="D147" s="333"/>
      <c r="E147" s="333"/>
      <c r="F147" s="348"/>
      <c r="G147" s="55" t="s">
        <v>19</v>
      </c>
      <c r="H147" s="82">
        <v>10</v>
      </c>
      <c r="I147" s="82">
        <f>計算基礎!$H$4*(計算基礎!$G$4/H147)*B$146</f>
        <v>29243.760000000002</v>
      </c>
      <c r="J147" s="42">
        <f t="shared" si="26"/>
        <v>80843.760000000009</v>
      </c>
      <c r="K147" s="42">
        <f t="shared" si="24"/>
        <v>80900</v>
      </c>
    </row>
    <row r="148" spans="1:11" ht="15" customHeight="1">
      <c r="A148" s="330"/>
      <c r="B148" s="333"/>
      <c r="C148" s="333"/>
      <c r="D148" s="333"/>
      <c r="E148" s="333"/>
      <c r="F148" s="348"/>
      <c r="G148" s="55" t="s">
        <v>20</v>
      </c>
      <c r="H148" s="82">
        <v>9</v>
      </c>
      <c r="I148" s="82">
        <f>計算基礎!$H$4*(計算基礎!$G$4/H148)*B$146</f>
        <v>32493.066666666666</v>
      </c>
      <c r="J148" s="42">
        <f t="shared" si="26"/>
        <v>84093.066666666666</v>
      </c>
      <c r="K148" s="42">
        <f t="shared" si="24"/>
        <v>84100</v>
      </c>
    </row>
    <row r="149" spans="1:11" ht="15" customHeight="1">
      <c r="A149" s="330"/>
      <c r="B149" s="333"/>
      <c r="C149" s="333"/>
      <c r="D149" s="333"/>
      <c r="E149" s="333"/>
      <c r="F149" s="348"/>
      <c r="G149" s="55" t="s">
        <v>21</v>
      </c>
      <c r="H149" s="82">
        <v>7</v>
      </c>
      <c r="I149" s="82">
        <f>計算基礎!$H$4*(計算基礎!$G$4/H149)*B$146</f>
        <v>41776.800000000003</v>
      </c>
      <c r="J149" s="42">
        <f t="shared" si="26"/>
        <v>93376.8</v>
      </c>
      <c r="K149" s="42">
        <f t="shared" si="24"/>
        <v>93400</v>
      </c>
    </row>
    <row r="150" spans="1:11" ht="15" customHeight="1">
      <c r="A150" s="330"/>
      <c r="B150" s="333"/>
      <c r="C150" s="333"/>
      <c r="D150" s="333"/>
      <c r="E150" s="333"/>
      <c r="F150" s="348"/>
      <c r="G150" s="55" t="s">
        <v>22</v>
      </c>
      <c r="H150" s="82">
        <v>6</v>
      </c>
      <c r="I150" s="82">
        <f>計算基礎!$H$4*(計算基礎!$G$4/H150)*B$146</f>
        <v>48739.6</v>
      </c>
      <c r="J150" s="42">
        <f t="shared" si="26"/>
        <v>100339.6</v>
      </c>
      <c r="K150" s="42">
        <f t="shared" si="24"/>
        <v>100400</v>
      </c>
    </row>
    <row r="151" spans="1:11" ht="15" customHeight="1">
      <c r="A151" s="330"/>
      <c r="B151" s="333"/>
      <c r="C151" s="333"/>
      <c r="D151" s="333"/>
      <c r="E151" s="333"/>
      <c r="F151" s="348"/>
      <c r="G151" s="55" t="s">
        <v>23</v>
      </c>
      <c r="H151" s="82">
        <v>6</v>
      </c>
      <c r="I151" s="82">
        <f>計算基礎!$H$4*(計算基礎!$G$4/H151)*B$146</f>
        <v>48739.6</v>
      </c>
      <c r="J151" s="42">
        <f t="shared" si="26"/>
        <v>100339.6</v>
      </c>
      <c r="K151" s="42">
        <f t="shared" si="24"/>
        <v>100400</v>
      </c>
    </row>
    <row r="152" spans="1:11" ht="15" customHeight="1" thickBot="1">
      <c r="A152" s="331"/>
      <c r="B152" s="333"/>
      <c r="C152" s="333"/>
      <c r="D152" s="333"/>
      <c r="E152" s="333"/>
      <c r="F152" s="348"/>
      <c r="G152" s="57" t="s">
        <v>24</v>
      </c>
      <c r="H152" s="151">
        <v>5</v>
      </c>
      <c r="I152" s="151">
        <f>計算基礎!$H$4*(計算基礎!$G$4/H152)*B$146</f>
        <v>58487.520000000004</v>
      </c>
      <c r="J152" s="163">
        <f t="shared" si="26"/>
        <v>110087.52</v>
      </c>
      <c r="K152" s="43">
        <f t="shared" si="24"/>
        <v>110100</v>
      </c>
    </row>
    <row r="153" spans="1:11" ht="15" customHeight="1" thickBot="1">
      <c r="A153" s="249"/>
      <c r="B153" s="249"/>
      <c r="C153" s="249"/>
      <c r="D153" s="249"/>
      <c r="E153" s="249"/>
      <c r="F153" s="249"/>
      <c r="G153" s="250"/>
      <c r="H153" s="250"/>
      <c r="I153" s="250"/>
    </row>
    <row r="154" spans="1:11" ht="15" customHeight="1" thickBot="1">
      <c r="A154" s="145" t="s">
        <v>1</v>
      </c>
      <c r="B154" s="148" t="s">
        <v>61</v>
      </c>
      <c r="C154" s="147" t="str">
        <f>"融着費(@" &amp; 計算基礎!$J$2&amp;")"</f>
        <v>融着費(@6300)</v>
      </c>
      <c r="D154" s="148" t="s">
        <v>60</v>
      </c>
      <c r="E154" s="148"/>
      <c r="F154" s="148" t="s">
        <v>59</v>
      </c>
      <c r="G154" s="145" t="s">
        <v>0</v>
      </c>
      <c r="H154" s="146" t="s">
        <v>3</v>
      </c>
      <c r="I154" s="147" t="s">
        <v>2</v>
      </c>
      <c r="J154" s="150"/>
      <c r="K154" s="150" t="s">
        <v>49</v>
      </c>
    </row>
    <row r="155" spans="1:11" ht="15" customHeight="1" thickTop="1">
      <c r="A155" s="341">
        <v>2600</v>
      </c>
      <c r="B155" s="333">
        <v>7</v>
      </c>
      <c r="C155" s="333">
        <f>計算基礎!$J$2*B155</f>
        <v>44100</v>
      </c>
      <c r="D155" s="333">
        <f>A155*2</f>
        <v>5200</v>
      </c>
      <c r="E155" s="342">
        <f>A155+25</f>
        <v>2625</v>
      </c>
      <c r="F155" s="347">
        <f>ROUNDUP(((24*E155^2)+(2670*E155))*0.0001/B155,-2)</f>
        <v>2500</v>
      </c>
      <c r="G155" s="58" t="s">
        <v>58</v>
      </c>
      <c r="H155" s="81">
        <v>13</v>
      </c>
      <c r="I155" s="81">
        <f>計算基礎!$H$4*(計算基礎!$G$4/H155)*B$155</f>
        <v>22495.200000000001</v>
      </c>
      <c r="J155" s="42">
        <f t="shared" ref="J155:J161" si="27">C$155+D$155+F$155+I155</f>
        <v>74295.199999999997</v>
      </c>
      <c r="K155" s="42">
        <f t="shared" ref="K155:K186" si="28">ROUNDUP(J155,-2)</f>
        <v>74300</v>
      </c>
    </row>
    <row r="156" spans="1:11" ht="15" customHeight="1">
      <c r="A156" s="330"/>
      <c r="B156" s="333"/>
      <c r="C156" s="333"/>
      <c r="D156" s="333"/>
      <c r="E156" s="333"/>
      <c r="F156" s="348"/>
      <c r="G156" s="55" t="s">
        <v>19</v>
      </c>
      <c r="H156" s="82">
        <v>10</v>
      </c>
      <c r="I156" s="82">
        <f>計算基礎!$H$4*(計算基礎!$G$4/H156)*B$155</f>
        <v>29243.760000000002</v>
      </c>
      <c r="J156" s="42">
        <f t="shared" si="27"/>
        <v>81043.760000000009</v>
      </c>
      <c r="K156" s="42">
        <f t="shared" si="28"/>
        <v>81100</v>
      </c>
    </row>
    <row r="157" spans="1:11" ht="15" customHeight="1">
      <c r="A157" s="330"/>
      <c r="B157" s="333"/>
      <c r="C157" s="333"/>
      <c r="D157" s="333"/>
      <c r="E157" s="333"/>
      <c r="F157" s="348"/>
      <c r="G157" s="55" t="s">
        <v>20</v>
      </c>
      <c r="H157" s="82">
        <v>9</v>
      </c>
      <c r="I157" s="82">
        <f>計算基礎!$H$4*(計算基礎!$G$4/H157)*B$155</f>
        <v>32493.066666666666</v>
      </c>
      <c r="J157" s="42">
        <f t="shared" si="27"/>
        <v>84293.066666666666</v>
      </c>
      <c r="K157" s="42">
        <f t="shared" si="28"/>
        <v>84300</v>
      </c>
    </row>
    <row r="158" spans="1:11" ht="15" customHeight="1">
      <c r="A158" s="330"/>
      <c r="B158" s="333"/>
      <c r="C158" s="333"/>
      <c r="D158" s="333"/>
      <c r="E158" s="333"/>
      <c r="F158" s="348"/>
      <c r="G158" s="55" t="s">
        <v>21</v>
      </c>
      <c r="H158" s="82">
        <v>8</v>
      </c>
      <c r="I158" s="82">
        <f>計算基礎!$H$4*(計算基礎!$G$4/H158)*B$155</f>
        <v>36554.700000000004</v>
      </c>
      <c r="J158" s="42">
        <f t="shared" si="27"/>
        <v>88354.700000000012</v>
      </c>
      <c r="K158" s="42">
        <f t="shared" si="28"/>
        <v>88400</v>
      </c>
    </row>
    <row r="159" spans="1:11" ht="15" customHeight="1">
      <c r="A159" s="330"/>
      <c r="B159" s="333"/>
      <c r="C159" s="333"/>
      <c r="D159" s="333"/>
      <c r="E159" s="333"/>
      <c r="F159" s="348"/>
      <c r="G159" s="55" t="s">
        <v>22</v>
      </c>
      <c r="H159" s="82">
        <v>6</v>
      </c>
      <c r="I159" s="82">
        <f>計算基礎!$H$4*(計算基礎!$G$4/H159)*B$155</f>
        <v>48739.6</v>
      </c>
      <c r="J159" s="42">
        <f t="shared" si="27"/>
        <v>100539.6</v>
      </c>
      <c r="K159" s="42">
        <f t="shared" si="28"/>
        <v>100600</v>
      </c>
    </row>
    <row r="160" spans="1:11" ht="15" customHeight="1">
      <c r="A160" s="330"/>
      <c r="B160" s="333"/>
      <c r="C160" s="333"/>
      <c r="D160" s="333"/>
      <c r="E160" s="333"/>
      <c r="F160" s="348"/>
      <c r="G160" s="55" t="s">
        <v>23</v>
      </c>
      <c r="H160" s="82">
        <v>6</v>
      </c>
      <c r="I160" s="82">
        <f>計算基礎!$H$4*(計算基礎!$G$4/H160)*B$155</f>
        <v>48739.6</v>
      </c>
      <c r="J160" s="42">
        <f t="shared" si="27"/>
        <v>100539.6</v>
      </c>
      <c r="K160" s="42">
        <f t="shared" si="28"/>
        <v>100600</v>
      </c>
    </row>
    <row r="161" spans="1:11" ht="15" customHeight="1" thickBot="1">
      <c r="A161" s="331"/>
      <c r="B161" s="333"/>
      <c r="C161" s="333"/>
      <c r="D161" s="333"/>
      <c r="E161" s="333"/>
      <c r="F161" s="348"/>
      <c r="G161" s="57" t="s">
        <v>24</v>
      </c>
      <c r="H161" s="151">
        <v>5</v>
      </c>
      <c r="I161" s="151">
        <f>計算基礎!$H$4*(計算基礎!$G$4/H161)*B$155</f>
        <v>58487.520000000004</v>
      </c>
      <c r="J161" s="164">
        <f t="shared" si="27"/>
        <v>110287.52</v>
      </c>
      <c r="K161" s="41">
        <f t="shared" si="28"/>
        <v>110300</v>
      </c>
    </row>
    <row r="162" spans="1:11" ht="15" customHeight="1" thickTop="1">
      <c r="A162" s="329">
        <v>2650</v>
      </c>
      <c r="B162" s="332">
        <v>7</v>
      </c>
      <c r="C162" s="332">
        <f>計算基礎!$J$2*B162</f>
        <v>44100</v>
      </c>
      <c r="D162" s="332">
        <f>A162*2</f>
        <v>5300</v>
      </c>
      <c r="E162" s="332">
        <f>A162+25</f>
        <v>2675</v>
      </c>
      <c r="F162" s="350">
        <f>ROUNDUP(((24*E162^2)+(2670*E162))*0.0001/B162,-2)</f>
        <v>2600</v>
      </c>
      <c r="G162" s="58" t="s">
        <v>58</v>
      </c>
      <c r="H162" s="86">
        <v>13</v>
      </c>
      <c r="I162" s="86">
        <f>計算基礎!$H$4*(計算基礎!$G$4/H162)*B$162</f>
        <v>22495.200000000001</v>
      </c>
      <c r="J162" s="60">
        <f t="shared" ref="J162:J168" si="29">C$162+D$162+F$162+I162</f>
        <v>74495.199999999997</v>
      </c>
      <c r="K162" s="42">
        <f t="shared" si="28"/>
        <v>74500</v>
      </c>
    </row>
    <row r="163" spans="1:11" ht="15" customHeight="1">
      <c r="A163" s="330"/>
      <c r="B163" s="333"/>
      <c r="C163" s="333"/>
      <c r="D163" s="333"/>
      <c r="E163" s="333"/>
      <c r="F163" s="348"/>
      <c r="G163" s="55" t="s">
        <v>19</v>
      </c>
      <c r="H163" s="82">
        <v>10</v>
      </c>
      <c r="I163" s="82">
        <f>計算基礎!$H$4*(計算基礎!$G$4/H163)*B$162</f>
        <v>29243.760000000002</v>
      </c>
      <c r="J163" s="42">
        <f t="shared" si="29"/>
        <v>81243.760000000009</v>
      </c>
      <c r="K163" s="42">
        <f t="shared" si="28"/>
        <v>81300</v>
      </c>
    </row>
    <row r="164" spans="1:11" ht="15" customHeight="1">
      <c r="A164" s="330"/>
      <c r="B164" s="333"/>
      <c r="C164" s="333"/>
      <c r="D164" s="333"/>
      <c r="E164" s="333"/>
      <c r="F164" s="348"/>
      <c r="G164" s="55" t="s">
        <v>20</v>
      </c>
      <c r="H164" s="82">
        <v>9</v>
      </c>
      <c r="I164" s="82">
        <f>計算基礎!$H$4*(計算基礎!$G$4/H164)*B$162</f>
        <v>32493.066666666666</v>
      </c>
      <c r="J164" s="42">
        <f t="shared" si="29"/>
        <v>84493.066666666666</v>
      </c>
      <c r="K164" s="42">
        <f t="shared" si="28"/>
        <v>84500</v>
      </c>
    </row>
    <row r="165" spans="1:11" ht="15" customHeight="1">
      <c r="A165" s="330"/>
      <c r="B165" s="333"/>
      <c r="C165" s="333"/>
      <c r="D165" s="333"/>
      <c r="E165" s="333"/>
      <c r="F165" s="348"/>
      <c r="G165" s="55" t="s">
        <v>21</v>
      </c>
      <c r="H165" s="82">
        <v>7</v>
      </c>
      <c r="I165" s="82">
        <f>計算基礎!$H$4*(計算基礎!$G$4/H165)*B$162</f>
        <v>41776.800000000003</v>
      </c>
      <c r="J165" s="42">
        <f t="shared" si="29"/>
        <v>93776.8</v>
      </c>
      <c r="K165" s="42">
        <f t="shared" si="28"/>
        <v>93800</v>
      </c>
    </row>
    <row r="166" spans="1:11" ht="15" customHeight="1">
      <c r="A166" s="330"/>
      <c r="B166" s="333"/>
      <c r="C166" s="333"/>
      <c r="D166" s="333"/>
      <c r="E166" s="333"/>
      <c r="F166" s="348"/>
      <c r="G166" s="55" t="s">
        <v>22</v>
      </c>
      <c r="H166" s="82">
        <v>6</v>
      </c>
      <c r="I166" s="82">
        <f>計算基礎!$H$4*(計算基礎!$G$4/H166)*B$162</f>
        <v>48739.6</v>
      </c>
      <c r="J166" s="42">
        <f t="shared" si="29"/>
        <v>100739.6</v>
      </c>
      <c r="K166" s="42">
        <f t="shared" si="28"/>
        <v>100800</v>
      </c>
    </row>
    <row r="167" spans="1:11" ht="15" customHeight="1">
      <c r="A167" s="330"/>
      <c r="B167" s="333"/>
      <c r="C167" s="333"/>
      <c r="D167" s="333"/>
      <c r="E167" s="333"/>
      <c r="F167" s="348"/>
      <c r="G167" s="55" t="s">
        <v>23</v>
      </c>
      <c r="H167" s="82">
        <v>6</v>
      </c>
      <c r="I167" s="82">
        <f>計算基礎!$H$4*(計算基礎!$G$4/H167)*B$162</f>
        <v>48739.6</v>
      </c>
      <c r="J167" s="42">
        <f t="shared" si="29"/>
        <v>100739.6</v>
      </c>
      <c r="K167" s="42">
        <f t="shared" si="28"/>
        <v>100800</v>
      </c>
    </row>
    <row r="168" spans="1:11" ht="15" customHeight="1" thickBot="1">
      <c r="A168" s="335"/>
      <c r="B168" s="337"/>
      <c r="C168" s="337"/>
      <c r="D168" s="337"/>
      <c r="E168" s="337"/>
      <c r="F168" s="349"/>
      <c r="G168" s="56" t="s">
        <v>24</v>
      </c>
      <c r="H168" s="87">
        <v>5</v>
      </c>
      <c r="I168" s="87">
        <f>計算基礎!$H$4*(計算基礎!$G$4/H168)*B$162</f>
        <v>58487.520000000004</v>
      </c>
      <c r="J168" s="165">
        <f t="shared" si="29"/>
        <v>110487.52</v>
      </c>
      <c r="K168" s="41">
        <f t="shared" si="28"/>
        <v>110500</v>
      </c>
    </row>
    <row r="169" spans="1:11" ht="15" customHeight="1" thickTop="1">
      <c r="A169" s="341">
        <v>2700</v>
      </c>
      <c r="B169" s="333">
        <v>7</v>
      </c>
      <c r="C169" s="333">
        <f>計算基礎!$J$2*B169</f>
        <v>44100</v>
      </c>
      <c r="D169" s="333">
        <f>A169*2</f>
        <v>5400</v>
      </c>
      <c r="E169" s="333">
        <f>A169+25</f>
        <v>2725</v>
      </c>
      <c r="F169" s="348">
        <f>ROUNDUP(((24*E169^2)+(2670*E169))*0.0001/B169,-2)</f>
        <v>2700</v>
      </c>
      <c r="G169" s="53" t="s">
        <v>58</v>
      </c>
      <c r="H169" s="81">
        <v>13</v>
      </c>
      <c r="I169" s="81">
        <f>計算基礎!$H$4*(計算基礎!$G$4/H169)*B$169</f>
        <v>22495.200000000001</v>
      </c>
      <c r="J169" s="42">
        <f t="shared" ref="J169:J175" si="30">C$169+D$169+F$169+I169</f>
        <v>74695.199999999997</v>
      </c>
      <c r="K169" s="42">
        <f t="shared" si="28"/>
        <v>74700</v>
      </c>
    </row>
    <row r="170" spans="1:11" ht="15" customHeight="1">
      <c r="A170" s="330"/>
      <c r="B170" s="333"/>
      <c r="C170" s="333"/>
      <c r="D170" s="333"/>
      <c r="E170" s="333"/>
      <c r="F170" s="348"/>
      <c r="G170" s="55" t="s">
        <v>19</v>
      </c>
      <c r="H170" s="82">
        <v>10</v>
      </c>
      <c r="I170" s="82">
        <f>計算基礎!$H$4*(計算基礎!$G$4/H170)*B$169</f>
        <v>29243.760000000002</v>
      </c>
      <c r="J170" s="42">
        <f t="shared" si="30"/>
        <v>81443.760000000009</v>
      </c>
      <c r="K170" s="42">
        <f t="shared" si="28"/>
        <v>81500</v>
      </c>
    </row>
    <row r="171" spans="1:11" ht="15" customHeight="1">
      <c r="A171" s="330"/>
      <c r="B171" s="333"/>
      <c r="C171" s="333"/>
      <c r="D171" s="333"/>
      <c r="E171" s="333"/>
      <c r="F171" s="348"/>
      <c r="G171" s="55" t="s">
        <v>20</v>
      </c>
      <c r="H171" s="82">
        <v>8</v>
      </c>
      <c r="I171" s="82">
        <f>計算基礎!$H$4*(計算基礎!$G$4/H171)*B$169</f>
        <v>36554.700000000004</v>
      </c>
      <c r="J171" s="42">
        <f t="shared" si="30"/>
        <v>88754.700000000012</v>
      </c>
      <c r="K171" s="42">
        <f t="shared" si="28"/>
        <v>88800</v>
      </c>
    </row>
    <row r="172" spans="1:11" ht="15" customHeight="1">
      <c r="A172" s="330"/>
      <c r="B172" s="333"/>
      <c r="C172" s="333"/>
      <c r="D172" s="333"/>
      <c r="E172" s="333"/>
      <c r="F172" s="348"/>
      <c r="G172" s="55" t="s">
        <v>21</v>
      </c>
      <c r="H172" s="82">
        <v>7</v>
      </c>
      <c r="I172" s="82">
        <f>計算基礎!$H$4*(計算基礎!$G$4/H172)*B$169</f>
        <v>41776.800000000003</v>
      </c>
      <c r="J172" s="42">
        <f t="shared" si="30"/>
        <v>93976.8</v>
      </c>
      <c r="K172" s="42">
        <f t="shared" si="28"/>
        <v>94000</v>
      </c>
    </row>
    <row r="173" spans="1:11" ht="15" customHeight="1">
      <c r="A173" s="330"/>
      <c r="B173" s="333"/>
      <c r="C173" s="333"/>
      <c r="D173" s="333"/>
      <c r="E173" s="333"/>
      <c r="F173" s="348"/>
      <c r="G173" s="55" t="s">
        <v>22</v>
      </c>
      <c r="H173" s="82">
        <v>6</v>
      </c>
      <c r="I173" s="82">
        <f>計算基礎!$H$4*(計算基礎!$G$4/H173)*B$169</f>
        <v>48739.6</v>
      </c>
      <c r="J173" s="42">
        <f t="shared" si="30"/>
        <v>100939.6</v>
      </c>
      <c r="K173" s="42">
        <f t="shared" si="28"/>
        <v>101000</v>
      </c>
    </row>
    <row r="174" spans="1:11" ht="15" customHeight="1">
      <c r="A174" s="330"/>
      <c r="B174" s="333"/>
      <c r="C174" s="333"/>
      <c r="D174" s="333"/>
      <c r="E174" s="333"/>
      <c r="F174" s="348"/>
      <c r="G174" s="55" t="s">
        <v>23</v>
      </c>
      <c r="H174" s="82">
        <v>6</v>
      </c>
      <c r="I174" s="82">
        <f>計算基礎!$H$4*(計算基礎!$G$4/H174)*B$169</f>
        <v>48739.6</v>
      </c>
      <c r="J174" s="42">
        <f t="shared" si="30"/>
        <v>100939.6</v>
      </c>
      <c r="K174" s="42">
        <f t="shared" si="28"/>
        <v>101000</v>
      </c>
    </row>
    <row r="175" spans="1:11" ht="15" customHeight="1" thickBot="1">
      <c r="A175" s="335"/>
      <c r="B175" s="337"/>
      <c r="C175" s="337"/>
      <c r="D175" s="337"/>
      <c r="E175" s="337"/>
      <c r="F175" s="349"/>
      <c r="G175" s="56" t="s">
        <v>24</v>
      </c>
      <c r="H175" s="87">
        <v>5</v>
      </c>
      <c r="I175" s="87">
        <f>計算基礎!$H$4*(計算基礎!$G$4/H175)*B$169</f>
        <v>58487.520000000004</v>
      </c>
      <c r="J175" s="41">
        <f t="shared" si="30"/>
        <v>110687.52</v>
      </c>
      <c r="K175" s="41">
        <f t="shared" si="28"/>
        <v>110700</v>
      </c>
    </row>
    <row r="176" spans="1:11" ht="15" customHeight="1" thickTop="1">
      <c r="A176" s="341">
        <v>2750</v>
      </c>
      <c r="B176" s="332">
        <v>7</v>
      </c>
      <c r="C176" s="332">
        <f>計算基礎!$J$2*B176</f>
        <v>44100</v>
      </c>
      <c r="D176" s="332">
        <f>A176*2</f>
        <v>5500</v>
      </c>
      <c r="E176" s="342">
        <f>A176+25</f>
        <v>2775</v>
      </c>
      <c r="F176" s="350">
        <f>ROUNDUP(((24*E176^2)+(2670*E176))*0.0001/B176,-2)</f>
        <v>2800</v>
      </c>
      <c r="G176" s="53" t="s">
        <v>58</v>
      </c>
      <c r="H176" s="81">
        <v>13</v>
      </c>
      <c r="I176" s="81">
        <f>計算基礎!$H$4*(計算基礎!$G$4/H176)*B$176</f>
        <v>22495.200000000001</v>
      </c>
      <c r="J176" s="42">
        <f t="shared" ref="J176:J182" si="31">C$176+D$176+F$176+I176</f>
        <v>74895.199999999997</v>
      </c>
      <c r="K176" s="42">
        <f t="shared" si="28"/>
        <v>74900</v>
      </c>
    </row>
    <row r="177" spans="1:11" ht="15" customHeight="1">
      <c r="A177" s="330"/>
      <c r="B177" s="333"/>
      <c r="C177" s="333"/>
      <c r="D177" s="333"/>
      <c r="E177" s="333"/>
      <c r="F177" s="348"/>
      <c r="G177" s="55" t="s">
        <v>19</v>
      </c>
      <c r="H177" s="82">
        <v>10</v>
      </c>
      <c r="I177" s="82">
        <f>計算基礎!$H$4*(計算基礎!$G$4/H177)*B$176</f>
        <v>29243.760000000002</v>
      </c>
      <c r="J177" s="42">
        <f t="shared" si="31"/>
        <v>81643.760000000009</v>
      </c>
      <c r="K177" s="42">
        <f t="shared" si="28"/>
        <v>81700</v>
      </c>
    </row>
    <row r="178" spans="1:11" ht="15" customHeight="1">
      <c r="A178" s="330"/>
      <c r="B178" s="333"/>
      <c r="C178" s="333"/>
      <c r="D178" s="333"/>
      <c r="E178" s="333"/>
      <c r="F178" s="348"/>
      <c r="G178" s="55" t="s">
        <v>20</v>
      </c>
      <c r="H178" s="82">
        <v>8</v>
      </c>
      <c r="I178" s="82">
        <f>計算基礎!$H$4*(計算基礎!$G$4/H178)*B$176</f>
        <v>36554.700000000004</v>
      </c>
      <c r="J178" s="42">
        <f t="shared" si="31"/>
        <v>88954.700000000012</v>
      </c>
      <c r="K178" s="42">
        <f t="shared" si="28"/>
        <v>89000</v>
      </c>
    </row>
    <row r="179" spans="1:11" ht="15" customHeight="1">
      <c r="A179" s="330"/>
      <c r="B179" s="333"/>
      <c r="C179" s="333"/>
      <c r="D179" s="333"/>
      <c r="E179" s="333"/>
      <c r="F179" s="348"/>
      <c r="G179" s="55" t="s">
        <v>21</v>
      </c>
      <c r="H179" s="82">
        <v>7</v>
      </c>
      <c r="I179" s="82">
        <f>計算基礎!$H$4*(計算基礎!$G$4/H179)*B$176</f>
        <v>41776.800000000003</v>
      </c>
      <c r="J179" s="42">
        <f t="shared" si="31"/>
        <v>94176.8</v>
      </c>
      <c r="K179" s="42">
        <f t="shared" si="28"/>
        <v>94200</v>
      </c>
    </row>
    <row r="180" spans="1:11" ht="15" customHeight="1">
      <c r="A180" s="330"/>
      <c r="B180" s="333"/>
      <c r="C180" s="333"/>
      <c r="D180" s="333"/>
      <c r="E180" s="333"/>
      <c r="F180" s="348"/>
      <c r="G180" s="55" t="s">
        <v>22</v>
      </c>
      <c r="H180" s="82">
        <v>6</v>
      </c>
      <c r="I180" s="82">
        <f>計算基礎!$H$4*(計算基礎!$G$4/H180)*B$176</f>
        <v>48739.6</v>
      </c>
      <c r="J180" s="42">
        <f t="shared" si="31"/>
        <v>101139.6</v>
      </c>
      <c r="K180" s="42">
        <f t="shared" si="28"/>
        <v>101200</v>
      </c>
    </row>
    <row r="181" spans="1:11" ht="15" customHeight="1">
      <c r="A181" s="330"/>
      <c r="B181" s="333"/>
      <c r="C181" s="333"/>
      <c r="D181" s="333"/>
      <c r="E181" s="333"/>
      <c r="F181" s="348"/>
      <c r="G181" s="55" t="s">
        <v>23</v>
      </c>
      <c r="H181" s="82">
        <v>6</v>
      </c>
      <c r="I181" s="82">
        <f>計算基礎!$H$4*(計算基礎!$G$4/H181)*B$176</f>
        <v>48739.6</v>
      </c>
      <c r="J181" s="42">
        <f t="shared" si="31"/>
        <v>101139.6</v>
      </c>
      <c r="K181" s="42">
        <f t="shared" si="28"/>
        <v>101200</v>
      </c>
    </row>
    <row r="182" spans="1:11" ht="15" customHeight="1" thickBot="1">
      <c r="A182" s="331"/>
      <c r="B182" s="337"/>
      <c r="C182" s="337"/>
      <c r="D182" s="337"/>
      <c r="E182" s="337"/>
      <c r="F182" s="349"/>
      <c r="G182" s="57" t="s">
        <v>24</v>
      </c>
      <c r="H182" s="151">
        <v>5</v>
      </c>
      <c r="I182" s="151">
        <f>計算基礎!$H$4*(計算基礎!$G$4/H182)*B$176</f>
        <v>58487.520000000004</v>
      </c>
      <c r="J182" s="41">
        <f t="shared" si="31"/>
        <v>110887.52</v>
      </c>
      <c r="K182" s="41">
        <f t="shared" si="28"/>
        <v>110900</v>
      </c>
    </row>
    <row r="183" spans="1:11" ht="15" customHeight="1" thickTop="1">
      <c r="A183" s="329">
        <v>2800</v>
      </c>
      <c r="B183" s="332">
        <v>7</v>
      </c>
      <c r="C183" s="332">
        <f>計算基礎!$J$2*B183</f>
        <v>44100</v>
      </c>
      <c r="D183" s="332">
        <f>A183*2</f>
        <v>5600</v>
      </c>
      <c r="E183" s="342">
        <f>A183+25</f>
        <v>2825</v>
      </c>
      <c r="F183" s="350">
        <f>ROUNDUP(((24*E183^2)+(2670*E183))*0.0001/B183,-2)</f>
        <v>2900</v>
      </c>
      <c r="G183" s="58" t="s">
        <v>58</v>
      </c>
      <c r="H183" s="86">
        <v>13</v>
      </c>
      <c r="I183" s="86">
        <f>計算基礎!$H$4*(計算基礎!$G$4/H183)*B$183</f>
        <v>22495.200000000001</v>
      </c>
      <c r="J183" s="42">
        <f t="shared" ref="J183:J189" si="32">C$183+D$183+F$183+I183</f>
        <v>75095.199999999997</v>
      </c>
      <c r="K183" s="42">
        <f t="shared" si="28"/>
        <v>75100</v>
      </c>
    </row>
    <row r="184" spans="1:11" ht="15" customHeight="1">
      <c r="A184" s="330"/>
      <c r="B184" s="333"/>
      <c r="C184" s="333"/>
      <c r="D184" s="333"/>
      <c r="E184" s="333"/>
      <c r="F184" s="348"/>
      <c r="G184" s="55" t="s">
        <v>19</v>
      </c>
      <c r="H184" s="82">
        <v>10</v>
      </c>
      <c r="I184" s="82">
        <f>計算基礎!$H$4*(計算基礎!$G$4/H184)*B$183</f>
        <v>29243.760000000002</v>
      </c>
      <c r="J184" s="42">
        <f t="shared" si="32"/>
        <v>81843.760000000009</v>
      </c>
      <c r="K184" s="42">
        <f t="shared" si="28"/>
        <v>81900</v>
      </c>
    </row>
    <row r="185" spans="1:11" ht="15" customHeight="1">
      <c r="A185" s="330"/>
      <c r="B185" s="333"/>
      <c r="C185" s="333"/>
      <c r="D185" s="333"/>
      <c r="E185" s="333"/>
      <c r="F185" s="348"/>
      <c r="G185" s="55" t="s">
        <v>20</v>
      </c>
      <c r="H185" s="82">
        <v>8</v>
      </c>
      <c r="I185" s="82">
        <f>計算基礎!$H$4*(計算基礎!$G$4/H185)*B$183</f>
        <v>36554.700000000004</v>
      </c>
      <c r="J185" s="42">
        <f t="shared" si="32"/>
        <v>89154.700000000012</v>
      </c>
      <c r="K185" s="42">
        <f t="shared" si="28"/>
        <v>89200</v>
      </c>
    </row>
    <row r="186" spans="1:11" ht="15" customHeight="1">
      <c r="A186" s="330"/>
      <c r="B186" s="333"/>
      <c r="C186" s="333"/>
      <c r="D186" s="333"/>
      <c r="E186" s="333"/>
      <c r="F186" s="348"/>
      <c r="G186" s="55" t="s">
        <v>21</v>
      </c>
      <c r="H186" s="82">
        <v>7</v>
      </c>
      <c r="I186" s="82">
        <f>計算基礎!$H$4*(計算基礎!$G$4/H186)*B$183</f>
        <v>41776.800000000003</v>
      </c>
      <c r="J186" s="42">
        <f t="shared" si="32"/>
        <v>94376.8</v>
      </c>
      <c r="K186" s="42">
        <f t="shared" si="28"/>
        <v>94400</v>
      </c>
    </row>
    <row r="187" spans="1:11" ht="15" customHeight="1">
      <c r="A187" s="330"/>
      <c r="B187" s="333"/>
      <c r="C187" s="333"/>
      <c r="D187" s="333"/>
      <c r="E187" s="333"/>
      <c r="F187" s="348"/>
      <c r="G187" s="55" t="s">
        <v>22</v>
      </c>
      <c r="H187" s="82">
        <v>6</v>
      </c>
      <c r="I187" s="82">
        <f>計算基礎!$H$4*(計算基礎!$G$4/H187)*B$183</f>
        <v>48739.6</v>
      </c>
      <c r="J187" s="42">
        <f t="shared" si="32"/>
        <v>101339.6</v>
      </c>
      <c r="K187" s="42">
        <f t="shared" ref="K187:K203" si="33">ROUNDUP(J187,-2)</f>
        <v>101400</v>
      </c>
    </row>
    <row r="188" spans="1:11" ht="15" customHeight="1">
      <c r="A188" s="330"/>
      <c r="B188" s="333"/>
      <c r="C188" s="333"/>
      <c r="D188" s="333"/>
      <c r="E188" s="333"/>
      <c r="F188" s="348"/>
      <c r="G188" s="55" t="s">
        <v>23</v>
      </c>
      <c r="H188" s="82">
        <v>6</v>
      </c>
      <c r="I188" s="82">
        <f>計算基礎!$H$4*(計算基礎!$G$4/H188)*B$183</f>
        <v>48739.6</v>
      </c>
      <c r="J188" s="42">
        <f t="shared" si="32"/>
        <v>101339.6</v>
      </c>
      <c r="K188" s="42">
        <f t="shared" si="33"/>
        <v>101400</v>
      </c>
    </row>
    <row r="189" spans="1:11" ht="15" customHeight="1" thickBot="1">
      <c r="A189" s="335"/>
      <c r="B189" s="337"/>
      <c r="C189" s="337"/>
      <c r="D189" s="337"/>
      <c r="E189" s="337"/>
      <c r="F189" s="349"/>
      <c r="G189" s="56" t="s">
        <v>24</v>
      </c>
      <c r="H189" s="87">
        <v>5</v>
      </c>
      <c r="I189" s="87">
        <f>計算基礎!$H$4*(計算基礎!$G$4/H189)*B$183</f>
        <v>58487.520000000004</v>
      </c>
      <c r="J189" s="41">
        <f t="shared" si="32"/>
        <v>111087.52</v>
      </c>
      <c r="K189" s="41">
        <f t="shared" si="33"/>
        <v>111100</v>
      </c>
    </row>
    <row r="190" spans="1:11" ht="15" customHeight="1" thickTop="1">
      <c r="A190" s="341">
        <v>2850</v>
      </c>
      <c r="B190" s="332">
        <v>7</v>
      </c>
      <c r="C190" s="332">
        <f>計算基礎!$J$2*B190</f>
        <v>44100</v>
      </c>
      <c r="D190" s="332">
        <f>A190*2</f>
        <v>5700</v>
      </c>
      <c r="E190" s="342">
        <f>A190+25</f>
        <v>2875</v>
      </c>
      <c r="F190" s="350">
        <f>ROUNDUP(((24*E190^2)+(2670*E190))*0.0001/B190,-2)</f>
        <v>3000</v>
      </c>
      <c r="G190" s="53" t="s">
        <v>58</v>
      </c>
      <c r="H190" s="81">
        <v>13</v>
      </c>
      <c r="I190" s="81">
        <f>計算基礎!$H$4*(計算基礎!$G$4/H190)*B$190</f>
        <v>22495.200000000001</v>
      </c>
      <c r="J190" s="42">
        <f t="shared" ref="J190:J196" si="34">C$190+D$190+F$190+I190</f>
        <v>75295.199999999997</v>
      </c>
      <c r="K190" s="42">
        <f t="shared" si="33"/>
        <v>75300</v>
      </c>
    </row>
    <row r="191" spans="1:11" ht="15" customHeight="1">
      <c r="A191" s="330"/>
      <c r="B191" s="333"/>
      <c r="C191" s="333"/>
      <c r="D191" s="333"/>
      <c r="E191" s="333"/>
      <c r="F191" s="348"/>
      <c r="G191" s="55" t="s">
        <v>19</v>
      </c>
      <c r="H191" s="82">
        <v>10</v>
      </c>
      <c r="I191" s="82">
        <f>計算基礎!$H$4*(計算基礎!$G$4/H191)*B$190</f>
        <v>29243.760000000002</v>
      </c>
      <c r="J191" s="42">
        <f t="shared" si="34"/>
        <v>82043.760000000009</v>
      </c>
      <c r="K191" s="42">
        <f t="shared" si="33"/>
        <v>82100</v>
      </c>
    </row>
    <row r="192" spans="1:11" ht="15" customHeight="1">
      <c r="A192" s="330"/>
      <c r="B192" s="333"/>
      <c r="C192" s="333"/>
      <c r="D192" s="333"/>
      <c r="E192" s="333"/>
      <c r="F192" s="348"/>
      <c r="G192" s="55" t="s">
        <v>20</v>
      </c>
      <c r="H192" s="82">
        <v>8</v>
      </c>
      <c r="I192" s="82">
        <f>計算基礎!$H$4*(計算基礎!$G$4/H192)*B$190</f>
        <v>36554.700000000004</v>
      </c>
      <c r="J192" s="42">
        <f t="shared" si="34"/>
        <v>89354.700000000012</v>
      </c>
      <c r="K192" s="42">
        <f t="shared" si="33"/>
        <v>89400</v>
      </c>
    </row>
    <row r="193" spans="1:11" ht="15" customHeight="1">
      <c r="A193" s="330"/>
      <c r="B193" s="333"/>
      <c r="C193" s="333"/>
      <c r="D193" s="333"/>
      <c r="E193" s="333"/>
      <c r="F193" s="348"/>
      <c r="G193" s="55" t="s">
        <v>21</v>
      </c>
      <c r="H193" s="82">
        <v>7</v>
      </c>
      <c r="I193" s="82">
        <f>計算基礎!$H$4*(計算基礎!$G$4/H193)*B$190</f>
        <v>41776.800000000003</v>
      </c>
      <c r="J193" s="42">
        <f t="shared" si="34"/>
        <v>94576.8</v>
      </c>
      <c r="K193" s="42">
        <f t="shared" si="33"/>
        <v>94600</v>
      </c>
    </row>
    <row r="194" spans="1:11" ht="15" customHeight="1">
      <c r="A194" s="330"/>
      <c r="B194" s="333"/>
      <c r="C194" s="333"/>
      <c r="D194" s="333"/>
      <c r="E194" s="333"/>
      <c r="F194" s="348"/>
      <c r="G194" s="55" t="s">
        <v>22</v>
      </c>
      <c r="H194" s="82">
        <v>6</v>
      </c>
      <c r="I194" s="82">
        <f>計算基礎!$H$4*(計算基礎!$G$4/H194)*B$190</f>
        <v>48739.6</v>
      </c>
      <c r="J194" s="42">
        <f t="shared" si="34"/>
        <v>101539.6</v>
      </c>
      <c r="K194" s="42">
        <f t="shared" si="33"/>
        <v>101600</v>
      </c>
    </row>
    <row r="195" spans="1:11" ht="15" customHeight="1">
      <c r="A195" s="330"/>
      <c r="B195" s="333"/>
      <c r="C195" s="333"/>
      <c r="D195" s="333"/>
      <c r="E195" s="333"/>
      <c r="F195" s="348"/>
      <c r="G195" s="55" t="s">
        <v>23</v>
      </c>
      <c r="H195" s="82">
        <v>6</v>
      </c>
      <c r="I195" s="82">
        <f>計算基礎!$H$4*(計算基礎!$G$4/H195)*B$190</f>
        <v>48739.6</v>
      </c>
      <c r="J195" s="42">
        <f t="shared" si="34"/>
        <v>101539.6</v>
      </c>
      <c r="K195" s="42">
        <f t="shared" si="33"/>
        <v>101600</v>
      </c>
    </row>
    <row r="196" spans="1:11" ht="15" customHeight="1" thickBot="1">
      <c r="A196" s="331"/>
      <c r="B196" s="333"/>
      <c r="C196" s="333"/>
      <c r="D196" s="333"/>
      <c r="E196" s="333"/>
      <c r="F196" s="348"/>
      <c r="G196" s="57" t="s">
        <v>24</v>
      </c>
      <c r="H196" s="151">
        <v>5</v>
      </c>
      <c r="I196" s="151">
        <f>計算基礎!$H$4*(計算基礎!$G$4/H196)*B$190</f>
        <v>58487.520000000004</v>
      </c>
      <c r="J196" s="63">
        <f t="shared" si="34"/>
        <v>111287.52</v>
      </c>
      <c r="K196" s="63">
        <f t="shared" si="33"/>
        <v>111300</v>
      </c>
    </row>
    <row r="197" spans="1:11" ht="15" customHeight="1" thickTop="1">
      <c r="A197" s="334">
        <v>2900</v>
      </c>
      <c r="B197" s="336">
        <v>8</v>
      </c>
      <c r="C197" s="336">
        <f>計算基礎!$J$2*B197</f>
        <v>50400</v>
      </c>
      <c r="D197" s="336">
        <f>A197*2</f>
        <v>5800</v>
      </c>
      <c r="E197" s="336">
        <f>A197+25</f>
        <v>2925</v>
      </c>
      <c r="F197" s="351">
        <f>ROUNDUP(((24*E197^2)+(2670*E197))*0.0001/B197,-2)</f>
        <v>2700</v>
      </c>
      <c r="G197" s="156" t="s">
        <v>58</v>
      </c>
      <c r="H197" s="162">
        <v>13</v>
      </c>
      <c r="I197" s="162">
        <f>計算基礎!$H$4*(計算基礎!$G$4/H197)*B$197</f>
        <v>25708.799999999999</v>
      </c>
      <c r="J197" s="42">
        <f t="shared" ref="J197:J203" si="35">C$197+D$197+F$197+I197</f>
        <v>84608.8</v>
      </c>
      <c r="K197" s="42">
        <f t="shared" si="33"/>
        <v>84700</v>
      </c>
    </row>
    <row r="198" spans="1:11" ht="15" customHeight="1">
      <c r="A198" s="330"/>
      <c r="B198" s="333"/>
      <c r="C198" s="333"/>
      <c r="D198" s="333"/>
      <c r="E198" s="333"/>
      <c r="F198" s="348"/>
      <c r="G198" s="55" t="s">
        <v>19</v>
      </c>
      <c r="H198" s="82">
        <v>11</v>
      </c>
      <c r="I198" s="82">
        <f>計算基礎!$H$4*(計算基礎!$G$4/H198)*B$197</f>
        <v>30383.127272727274</v>
      </c>
      <c r="J198" s="42">
        <f t="shared" si="35"/>
        <v>89283.127272727274</v>
      </c>
      <c r="K198" s="42">
        <f t="shared" si="33"/>
        <v>89300</v>
      </c>
    </row>
    <row r="199" spans="1:11" ht="15" customHeight="1">
      <c r="A199" s="330"/>
      <c r="B199" s="333"/>
      <c r="C199" s="333"/>
      <c r="D199" s="333"/>
      <c r="E199" s="333"/>
      <c r="F199" s="348"/>
      <c r="G199" s="55" t="s">
        <v>20</v>
      </c>
      <c r="H199" s="82">
        <v>9</v>
      </c>
      <c r="I199" s="82">
        <f>計算基礎!$H$4*(計算基礎!$G$4/H199)*B$197</f>
        <v>37134.933333333334</v>
      </c>
      <c r="J199" s="42">
        <f t="shared" si="35"/>
        <v>96034.933333333334</v>
      </c>
      <c r="K199" s="42">
        <f t="shared" si="33"/>
        <v>96100</v>
      </c>
    </row>
    <row r="200" spans="1:11" ht="15" customHeight="1">
      <c r="A200" s="330"/>
      <c r="B200" s="333"/>
      <c r="C200" s="333"/>
      <c r="D200" s="333"/>
      <c r="E200" s="333"/>
      <c r="F200" s="348"/>
      <c r="G200" s="55" t="s">
        <v>21</v>
      </c>
      <c r="H200" s="82">
        <v>8</v>
      </c>
      <c r="I200" s="82">
        <f>計算基礎!$H$4*(計算基礎!$G$4/H200)*B$197</f>
        <v>41776.800000000003</v>
      </c>
      <c r="J200" s="42">
        <f t="shared" si="35"/>
        <v>100676.8</v>
      </c>
      <c r="K200" s="42">
        <f t="shared" si="33"/>
        <v>100700</v>
      </c>
    </row>
    <row r="201" spans="1:11" ht="15" customHeight="1">
      <c r="A201" s="330"/>
      <c r="B201" s="333"/>
      <c r="C201" s="333"/>
      <c r="D201" s="333"/>
      <c r="E201" s="333"/>
      <c r="F201" s="348"/>
      <c r="G201" s="55" t="s">
        <v>22</v>
      </c>
      <c r="H201" s="82">
        <v>7</v>
      </c>
      <c r="I201" s="82">
        <f>計算基礎!$H$4*(計算基礎!$G$4/H201)*B$197</f>
        <v>47744.914285714287</v>
      </c>
      <c r="J201" s="42">
        <f t="shared" si="35"/>
        <v>106644.91428571429</v>
      </c>
      <c r="K201" s="42">
        <f t="shared" si="33"/>
        <v>106700</v>
      </c>
    </row>
    <row r="202" spans="1:11" ht="15" customHeight="1">
      <c r="A202" s="330"/>
      <c r="B202" s="333"/>
      <c r="C202" s="333"/>
      <c r="D202" s="333"/>
      <c r="E202" s="333"/>
      <c r="F202" s="348"/>
      <c r="G202" s="55" t="s">
        <v>23</v>
      </c>
      <c r="H202" s="82">
        <v>6</v>
      </c>
      <c r="I202" s="82">
        <f>計算基礎!$H$4*(計算基礎!$G$4/H202)*B$197</f>
        <v>55702.400000000001</v>
      </c>
      <c r="J202" s="42">
        <f t="shared" si="35"/>
        <v>114602.4</v>
      </c>
      <c r="K202" s="42">
        <f t="shared" si="33"/>
        <v>114700</v>
      </c>
    </row>
    <row r="203" spans="1:11" ht="15" customHeight="1" thickBot="1">
      <c r="A203" s="330"/>
      <c r="B203" s="346"/>
      <c r="C203" s="346"/>
      <c r="D203" s="346"/>
      <c r="E203" s="346"/>
      <c r="F203" s="341"/>
      <c r="G203" s="55" t="s">
        <v>24</v>
      </c>
      <c r="H203" s="82">
        <v>5</v>
      </c>
      <c r="I203" s="82">
        <f>計算基礎!$H$4*(計算基礎!$G$4/H203)*B$197</f>
        <v>66842.880000000005</v>
      </c>
      <c r="J203" s="163">
        <f t="shared" si="35"/>
        <v>125742.88</v>
      </c>
      <c r="K203" s="43">
        <f t="shared" si="33"/>
        <v>125800</v>
      </c>
    </row>
    <row r="204" spans="1:11" ht="15" customHeight="1" thickBot="1">
      <c r="A204" s="142"/>
      <c r="B204" s="142"/>
      <c r="C204" s="142"/>
      <c r="D204" s="142"/>
      <c r="E204" s="142"/>
      <c r="F204" s="142"/>
    </row>
    <row r="205" spans="1:11" ht="15" customHeight="1" thickBot="1">
      <c r="A205" s="145" t="s">
        <v>1</v>
      </c>
      <c r="B205" s="148" t="s">
        <v>61</v>
      </c>
      <c r="C205" s="147" t="str">
        <f>"融着費(@" &amp; 計算基礎!$J$2&amp;")"</f>
        <v>融着費(@6300)</v>
      </c>
      <c r="D205" s="148" t="s">
        <v>60</v>
      </c>
      <c r="E205" s="148"/>
      <c r="F205" s="148" t="s">
        <v>59</v>
      </c>
      <c r="G205" s="145" t="s">
        <v>0</v>
      </c>
      <c r="H205" s="146" t="s">
        <v>3</v>
      </c>
      <c r="I205" s="147" t="s">
        <v>2</v>
      </c>
      <c r="J205" s="150"/>
      <c r="K205" s="150" t="s">
        <v>49</v>
      </c>
    </row>
    <row r="206" spans="1:11" ht="15" customHeight="1" thickTop="1">
      <c r="A206" s="341">
        <v>2950</v>
      </c>
      <c r="B206" s="333">
        <v>8</v>
      </c>
      <c r="C206" s="333">
        <f>計算基礎!$J$2*B206</f>
        <v>50400</v>
      </c>
      <c r="D206" s="333">
        <f>A206*2</f>
        <v>5900</v>
      </c>
      <c r="E206" s="342">
        <f>A206+25</f>
        <v>2975</v>
      </c>
      <c r="F206" s="347">
        <f>ROUNDUP(((24*E206^2)+(2670*E206))*0.0001/B206,-2)</f>
        <v>2800</v>
      </c>
      <c r="G206" s="58" t="s">
        <v>58</v>
      </c>
      <c r="H206" s="245">
        <v>13</v>
      </c>
      <c r="I206" s="81">
        <f>計算基礎!$H$4*(計算基礎!$G$4/H206)*B$206</f>
        <v>25708.799999999999</v>
      </c>
      <c r="J206" s="42">
        <f t="shared" ref="J206:J212" si="36">C$206+D$206+F$206+I206</f>
        <v>84808.8</v>
      </c>
      <c r="K206" s="42">
        <f t="shared" ref="K206:K254" si="37">ROUNDUP(J206,-2)</f>
        <v>84900</v>
      </c>
    </row>
    <row r="207" spans="1:11" ht="15" customHeight="1">
      <c r="A207" s="330"/>
      <c r="B207" s="333"/>
      <c r="C207" s="333"/>
      <c r="D207" s="333"/>
      <c r="E207" s="333"/>
      <c r="F207" s="348"/>
      <c r="G207" s="55" t="s">
        <v>19</v>
      </c>
      <c r="H207" s="82">
        <v>11</v>
      </c>
      <c r="I207" s="82">
        <f>計算基礎!$H$4*(計算基礎!$G$4/H207)*B$206</f>
        <v>30383.127272727274</v>
      </c>
      <c r="J207" s="42">
        <f t="shared" si="36"/>
        <v>89483.127272727274</v>
      </c>
      <c r="K207" s="42">
        <f t="shared" si="37"/>
        <v>89500</v>
      </c>
    </row>
    <row r="208" spans="1:11" ht="15" customHeight="1">
      <c r="A208" s="330"/>
      <c r="B208" s="333"/>
      <c r="C208" s="333"/>
      <c r="D208" s="333"/>
      <c r="E208" s="333"/>
      <c r="F208" s="348"/>
      <c r="G208" s="55" t="s">
        <v>20</v>
      </c>
      <c r="H208" s="82">
        <v>9</v>
      </c>
      <c r="I208" s="82">
        <f>計算基礎!$H$4*(計算基礎!$G$4/H208)*B$206</f>
        <v>37134.933333333334</v>
      </c>
      <c r="J208" s="42">
        <f t="shared" si="36"/>
        <v>96234.933333333334</v>
      </c>
      <c r="K208" s="42">
        <f t="shared" si="37"/>
        <v>96300</v>
      </c>
    </row>
    <row r="209" spans="1:11" ht="15" customHeight="1">
      <c r="A209" s="330"/>
      <c r="B209" s="333"/>
      <c r="C209" s="333"/>
      <c r="D209" s="333"/>
      <c r="E209" s="333"/>
      <c r="F209" s="348"/>
      <c r="G209" s="55" t="s">
        <v>21</v>
      </c>
      <c r="H209" s="82">
        <v>8</v>
      </c>
      <c r="I209" s="82">
        <f>計算基礎!$H$4*(計算基礎!$G$4/H209)*B$206</f>
        <v>41776.800000000003</v>
      </c>
      <c r="J209" s="42">
        <f t="shared" si="36"/>
        <v>100876.8</v>
      </c>
      <c r="K209" s="42">
        <f t="shared" si="37"/>
        <v>100900</v>
      </c>
    </row>
    <row r="210" spans="1:11" ht="15" customHeight="1">
      <c r="A210" s="330"/>
      <c r="B210" s="333"/>
      <c r="C210" s="333"/>
      <c r="D210" s="333"/>
      <c r="E210" s="333"/>
      <c r="F210" s="348"/>
      <c r="G210" s="55" t="s">
        <v>22</v>
      </c>
      <c r="H210" s="82">
        <v>7</v>
      </c>
      <c r="I210" s="82">
        <f>計算基礎!$H$4*(計算基礎!$G$4/H210)*B$206</f>
        <v>47744.914285714287</v>
      </c>
      <c r="J210" s="42">
        <f t="shared" si="36"/>
        <v>106844.91428571429</v>
      </c>
      <c r="K210" s="42">
        <f t="shared" si="37"/>
        <v>106900</v>
      </c>
    </row>
    <row r="211" spans="1:11" ht="15" customHeight="1">
      <c r="A211" s="330"/>
      <c r="B211" s="333"/>
      <c r="C211" s="333"/>
      <c r="D211" s="333"/>
      <c r="E211" s="333"/>
      <c r="F211" s="348"/>
      <c r="G211" s="55" t="s">
        <v>23</v>
      </c>
      <c r="H211" s="82">
        <v>6</v>
      </c>
      <c r="I211" s="82">
        <f>計算基礎!$H$4*(計算基礎!$G$4/H211)*B$206</f>
        <v>55702.400000000001</v>
      </c>
      <c r="J211" s="42">
        <f t="shared" si="36"/>
        <v>114802.4</v>
      </c>
      <c r="K211" s="42">
        <f t="shared" si="37"/>
        <v>114900</v>
      </c>
    </row>
    <row r="212" spans="1:11" ht="15" customHeight="1" thickBot="1">
      <c r="A212" s="335"/>
      <c r="B212" s="337"/>
      <c r="C212" s="337"/>
      <c r="D212" s="337"/>
      <c r="E212" s="337"/>
      <c r="F212" s="349"/>
      <c r="G212" s="56" t="s">
        <v>24</v>
      </c>
      <c r="H212" s="87">
        <v>5</v>
      </c>
      <c r="I212" s="87">
        <f>計算基礎!$H$4*(計算基礎!$G$4/H212)*B$206</f>
        <v>66842.880000000005</v>
      </c>
      <c r="J212" s="41">
        <f t="shared" si="36"/>
        <v>125942.88</v>
      </c>
      <c r="K212" s="41">
        <f t="shared" si="37"/>
        <v>126000</v>
      </c>
    </row>
    <row r="213" spans="1:11" ht="15" customHeight="1" thickTop="1">
      <c r="A213" s="341">
        <v>3000</v>
      </c>
      <c r="B213" s="332">
        <v>8</v>
      </c>
      <c r="C213" s="332">
        <f>計算基礎!$J$2*B213</f>
        <v>50400</v>
      </c>
      <c r="D213" s="332">
        <f>A213*2</f>
        <v>6000</v>
      </c>
      <c r="E213" s="342">
        <f>A213+25</f>
        <v>3025</v>
      </c>
      <c r="F213" s="350">
        <f>ROUNDUP(((24*E213^2)+(2670*E213))*0.0001/B213,-2)</f>
        <v>2900</v>
      </c>
      <c r="G213" s="53" t="s">
        <v>58</v>
      </c>
      <c r="H213" s="81">
        <v>13</v>
      </c>
      <c r="I213" s="81">
        <f>計算基礎!$H$4*(計算基礎!$G$4/H213)*B$213</f>
        <v>25708.799999999999</v>
      </c>
      <c r="J213" s="42">
        <f t="shared" ref="J213:J219" si="38">C$213+D$213+F$213+I213</f>
        <v>85008.8</v>
      </c>
      <c r="K213" s="42">
        <f t="shared" si="37"/>
        <v>85100</v>
      </c>
    </row>
    <row r="214" spans="1:11" ht="15" customHeight="1">
      <c r="A214" s="330"/>
      <c r="B214" s="333"/>
      <c r="C214" s="333"/>
      <c r="D214" s="333"/>
      <c r="E214" s="333"/>
      <c r="F214" s="348"/>
      <c r="G214" s="55" t="s">
        <v>19</v>
      </c>
      <c r="H214" s="82">
        <v>11</v>
      </c>
      <c r="I214" s="82">
        <f>計算基礎!$H$4*(計算基礎!$G$4/H214)*B$213</f>
        <v>30383.127272727274</v>
      </c>
      <c r="J214" s="42">
        <f t="shared" si="38"/>
        <v>89683.127272727274</v>
      </c>
      <c r="K214" s="42">
        <f t="shared" si="37"/>
        <v>89700</v>
      </c>
    </row>
    <row r="215" spans="1:11" ht="15" customHeight="1">
      <c r="A215" s="330"/>
      <c r="B215" s="333"/>
      <c r="C215" s="333"/>
      <c r="D215" s="333"/>
      <c r="E215" s="333"/>
      <c r="F215" s="348"/>
      <c r="G215" s="55" t="s">
        <v>20</v>
      </c>
      <c r="H215" s="82">
        <v>9</v>
      </c>
      <c r="I215" s="82">
        <f>計算基礎!$H$4*(計算基礎!$G$4/H215)*B$213</f>
        <v>37134.933333333334</v>
      </c>
      <c r="J215" s="42">
        <f t="shared" si="38"/>
        <v>96434.933333333334</v>
      </c>
      <c r="K215" s="42">
        <f t="shared" si="37"/>
        <v>96500</v>
      </c>
    </row>
    <row r="216" spans="1:11" ht="15" customHeight="1">
      <c r="A216" s="330"/>
      <c r="B216" s="333"/>
      <c r="C216" s="333"/>
      <c r="D216" s="333"/>
      <c r="E216" s="333"/>
      <c r="F216" s="348"/>
      <c r="G216" s="55" t="s">
        <v>21</v>
      </c>
      <c r="H216" s="82">
        <v>8</v>
      </c>
      <c r="I216" s="82">
        <f>計算基礎!$H$4*(計算基礎!$G$4/H216)*B$213</f>
        <v>41776.800000000003</v>
      </c>
      <c r="J216" s="42">
        <f t="shared" si="38"/>
        <v>101076.8</v>
      </c>
      <c r="K216" s="42">
        <f t="shared" si="37"/>
        <v>101100</v>
      </c>
    </row>
    <row r="217" spans="1:11" ht="15" customHeight="1">
      <c r="A217" s="330"/>
      <c r="B217" s="333"/>
      <c r="C217" s="333"/>
      <c r="D217" s="333"/>
      <c r="E217" s="333"/>
      <c r="F217" s="348"/>
      <c r="G217" s="55" t="s">
        <v>22</v>
      </c>
      <c r="H217" s="82">
        <v>7</v>
      </c>
      <c r="I217" s="82">
        <f>計算基礎!$H$4*(計算基礎!$G$4/H217)*B$213</f>
        <v>47744.914285714287</v>
      </c>
      <c r="J217" s="42">
        <f t="shared" si="38"/>
        <v>107044.91428571429</v>
      </c>
      <c r="K217" s="42">
        <f t="shared" si="37"/>
        <v>107100</v>
      </c>
    </row>
    <row r="218" spans="1:11" ht="15" customHeight="1">
      <c r="A218" s="330"/>
      <c r="B218" s="333"/>
      <c r="C218" s="333"/>
      <c r="D218" s="333"/>
      <c r="E218" s="333"/>
      <c r="F218" s="348"/>
      <c r="G218" s="55" t="s">
        <v>23</v>
      </c>
      <c r="H218" s="82">
        <v>6</v>
      </c>
      <c r="I218" s="82">
        <f>計算基礎!$H$4*(計算基礎!$G$4/H218)*B$213</f>
        <v>55702.400000000001</v>
      </c>
      <c r="J218" s="42">
        <f t="shared" si="38"/>
        <v>115002.4</v>
      </c>
      <c r="K218" s="42">
        <f t="shared" si="37"/>
        <v>115100</v>
      </c>
    </row>
    <row r="219" spans="1:11" ht="15" customHeight="1" thickBot="1">
      <c r="A219" s="331"/>
      <c r="B219" s="337"/>
      <c r="C219" s="337"/>
      <c r="D219" s="337"/>
      <c r="E219" s="337"/>
      <c r="F219" s="349"/>
      <c r="G219" s="56" t="s">
        <v>24</v>
      </c>
      <c r="H219" s="151">
        <v>5</v>
      </c>
      <c r="I219" s="151">
        <f>計算基礎!$H$4*(計算基礎!$G$4/H219)*B$213</f>
        <v>66842.880000000005</v>
      </c>
      <c r="J219" s="41">
        <f t="shared" si="38"/>
        <v>126142.88</v>
      </c>
      <c r="K219" s="41">
        <f t="shared" si="37"/>
        <v>126200</v>
      </c>
    </row>
    <row r="220" spans="1:11" ht="15" customHeight="1" thickTop="1">
      <c r="A220" s="329">
        <v>3100</v>
      </c>
      <c r="B220" s="332">
        <v>8</v>
      </c>
      <c r="C220" s="332">
        <f>計算基礎!$J$2*B220</f>
        <v>50400</v>
      </c>
      <c r="D220" s="332">
        <f>A220*2</f>
        <v>6200</v>
      </c>
      <c r="E220" s="342">
        <f>A220+25</f>
        <v>3125</v>
      </c>
      <c r="F220" s="350">
        <f>ROUNDUP(((24*E220^2)+(2670*E220))*0.0001/B220,-2)</f>
        <v>3100</v>
      </c>
      <c r="G220" s="53" t="s">
        <v>58</v>
      </c>
      <c r="H220" s="86">
        <v>13</v>
      </c>
      <c r="I220" s="222">
        <f>計算基礎!$H$4*(計算基礎!$G$4/H220)*B$220</f>
        <v>25708.799999999999</v>
      </c>
      <c r="J220" s="176">
        <f t="shared" ref="J220:J226" si="39">C$220+D$220+F$220+I220</f>
        <v>85408.8</v>
      </c>
      <c r="K220" s="42">
        <f t="shared" si="37"/>
        <v>85500</v>
      </c>
    </row>
    <row r="221" spans="1:11" ht="15" customHeight="1">
      <c r="A221" s="330"/>
      <c r="B221" s="333"/>
      <c r="C221" s="333"/>
      <c r="D221" s="333"/>
      <c r="E221" s="333"/>
      <c r="F221" s="348"/>
      <c r="G221" s="55" t="s">
        <v>19</v>
      </c>
      <c r="H221" s="82">
        <v>11</v>
      </c>
      <c r="I221" s="221">
        <f>計算基礎!$H$4*(計算基礎!$G$4/H221)*B$220</f>
        <v>30383.127272727274</v>
      </c>
      <c r="J221" s="40">
        <f t="shared" si="39"/>
        <v>90083.127272727274</v>
      </c>
      <c r="K221" s="42">
        <f t="shared" si="37"/>
        <v>90100</v>
      </c>
    </row>
    <row r="222" spans="1:11" ht="15" customHeight="1">
      <c r="A222" s="330"/>
      <c r="B222" s="333"/>
      <c r="C222" s="333"/>
      <c r="D222" s="333"/>
      <c r="E222" s="333"/>
      <c r="F222" s="348"/>
      <c r="G222" s="55" t="s">
        <v>20</v>
      </c>
      <c r="H222" s="82">
        <v>9</v>
      </c>
      <c r="I222" s="221">
        <f>計算基礎!$H$4*(計算基礎!$G$4/H222)*B$220</f>
        <v>37134.933333333334</v>
      </c>
      <c r="J222" s="40">
        <f t="shared" si="39"/>
        <v>96834.933333333334</v>
      </c>
      <c r="K222" s="42">
        <f t="shared" si="37"/>
        <v>96900</v>
      </c>
    </row>
    <row r="223" spans="1:11" ht="15" customHeight="1">
      <c r="A223" s="330"/>
      <c r="B223" s="333"/>
      <c r="C223" s="333"/>
      <c r="D223" s="333"/>
      <c r="E223" s="333"/>
      <c r="F223" s="348"/>
      <c r="G223" s="55" t="s">
        <v>21</v>
      </c>
      <c r="H223" s="82">
        <v>8</v>
      </c>
      <c r="I223" s="221">
        <f>計算基礎!$H$4*(計算基礎!$G$4/H223)*B$220</f>
        <v>41776.800000000003</v>
      </c>
      <c r="J223" s="40">
        <f t="shared" si="39"/>
        <v>101476.8</v>
      </c>
      <c r="K223" s="42">
        <f t="shared" si="37"/>
        <v>101500</v>
      </c>
    </row>
    <row r="224" spans="1:11" ht="15" customHeight="1">
      <c r="A224" s="330"/>
      <c r="B224" s="333"/>
      <c r="C224" s="333"/>
      <c r="D224" s="333"/>
      <c r="E224" s="333"/>
      <c r="F224" s="348"/>
      <c r="G224" s="55" t="s">
        <v>22</v>
      </c>
      <c r="H224" s="82">
        <v>7</v>
      </c>
      <c r="I224" s="221">
        <f>計算基礎!$H$4*(計算基礎!$G$4/H224)*B$220</f>
        <v>47744.914285714287</v>
      </c>
      <c r="J224" s="40">
        <f t="shared" si="39"/>
        <v>107444.91428571429</v>
      </c>
      <c r="K224" s="42">
        <f t="shared" si="37"/>
        <v>107500</v>
      </c>
    </row>
    <row r="225" spans="1:11" ht="15" customHeight="1">
      <c r="A225" s="330"/>
      <c r="B225" s="333"/>
      <c r="C225" s="333"/>
      <c r="D225" s="333"/>
      <c r="E225" s="333"/>
      <c r="F225" s="348"/>
      <c r="G225" s="55" t="s">
        <v>23</v>
      </c>
      <c r="H225" s="82">
        <v>6</v>
      </c>
      <c r="I225" s="221">
        <f>計算基礎!$H$4*(計算基礎!$G$4/H225)*B$220</f>
        <v>55702.400000000001</v>
      </c>
      <c r="J225" s="40">
        <f t="shared" si="39"/>
        <v>115402.4</v>
      </c>
      <c r="K225" s="42">
        <f t="shared" si="37"/>
        <v>115500</v>
      </c>
    </row>
    <row r="226" spans="1:11" ht="15" customHeight="1" thickBot="1">
      <c r="A226" s="335"/>
      <c r="B226" s="337"/>
      <c r="C226" s="337"/>
      <c r="D226" s="337"/>
      <c r="E226" s="337"/>
      <c r="F226" s="349"/>
      <c r="G226" s="57" t="s">
        <v>24</v>
      </c>
      <c r="H226" s="87">
        <v>5</v>
      </c>
      <c r="I226" s="237">
        <f>計算基礎!$H$4*(計算基礎!$G$4/H226)*B$220</f>
        <v>66842.880000000005</v>
      </c>
      <c r="J226" s="165">
        <f t="shared" si="39"/>
        <v>126542.88</v>
      </c>
      <c r="K226" s="41">
        <f t="shared" si="37"/>
        <v>126600</v>
      </c>
    </row>
    <row r="227" spans="1:11" ht="15" customHeight="1" thickTop="1">
      <c r="A227" s="341">
        <v>3200</v>
      </c>
      <c r="B227" s="332">
        <v>8</v>
      </c>
      <c r="C227" s="332">
        <f>計算基礎!$J$2*B227</f>
        <v>50400</v>
      </c>
      <c r="D227" s="332">
        <f>A227*2</f>
        <v>6400</v>
      </c>
      <c r="E227" s="342">
        <f>A227+25</f>
        <v>3225</v>
      </c>
      <c r="F227" s="350">
        <f>ROUNDUP(((24*E227^2)+(2670*E227))*0.0001/B227,-2)</f>
        <v>3300</v>
      </c>
      <c r="G227" s="58" t="s">
        <v>58</v>
      </c>
      <c r="H227" s="81">
        <v>13</v>
      </c>
      <c r="I227" s="81">
        <f>計算基礎!$H$4*(計算基礎!$G$4/H227)*B$227</f>
        <v>25708.799999999999</v>
      </c>
      <c r="J227" s="176">
        <f t="shared" ref="J227:J233" si="40">C$227+D$227+F$227+I227</f>
        <v>85808.8</v>
      </c>
      <c r="K227" s="42">
        <f t="shared" si="37"/>
        <v>85900</v>
      </c>
    </row>
    <row r="228" spans="1:11" ht="15" customHeight="1">
      <c r="A228" s="330"/>
      <c r="B228" s="333"/>
      <c r="C228" s="333"/>
      <c r="D228" s="333"/>
      <c r="E228" s="333"/>
      <c r="F228" s="348"/>
      <c r="G228" s="55" t="s">
        <v>19</v>
      </c>
      <c r="H228" s="82">
        <v>11</v>
      </c>
      <c r="I228" s="81">
        <f>計算基礎!$H$4*(計算基礎!$G$4/H228)*B$227</f>
        <v>30383.127272727274</v>
      </c>
      <c r="J228" s="40">
        <f t="shared" si="40"/>
        <v>90483.127272727274</v>
      </c>
      <c r="K228" s="42">
        <f t="shared" si="37"/>
        <v>90500</v>
      </c>
    </row>
    <row r="229" spans="1:11" ht="15" customHeight="1">
      <c r="A229" s="330"/>
      <c r="B229" s="333"/>
      <c r="C229" s="333"/>
      <c r="D229" s="333"/>
      <c r="E229" s="333"/>
      <c r="F229" s="348"/>
      <c r="G229" s="55" t="s">
        <v>20</v>
      </c>
      <c r="H229" s="82">
        <v>9</v>
      </c>
      <c r="I229" s="81">
        <f>計算基礎!$H$4*(計算基礎!$G$4/H229)*B$227</f>
        <v>37134.933333333334</v>
      </c>
      <c r="J229" s="40">
        <f t="shared" si="40"/>
        <v>97234.933333333334</v>
      </c>
      <c r="K229" s="42">
        <f t="shared" si="37"/>
        <v>97300</v>
      </c>
    </row>
    <row r="230" spans="1:11" ht="15" customHeight="1">
      <c r="A230" s="330"/>
      <c r="B230" s="333"/>
      <c r="C230" s="333"/>
      <c r="D230" s="333"/>
      <c r="E230" s="333"/>
      <c r="F230" s="348"/>
      <c r="G230" s="55" t="s">
        <v>21</v>
      </c>
      <c r="H230" s="82">
        <v>8</v>
      </c>
      <c r="I230" s="81">
        <f>計算基礎!$H$4*(計算基礎!$G$4/H230)*B$227</f>
        <v>41776.800000000003</v>
      </c>
      <c r="J230" s="40">
        <f t="shared" si="40"/>
        <v>101876.8</v>
      </c>
      <c r="K230" s="42">
        <f t="shared" si="37"/>
        <v>101900</v>
      </c>
    </row>
    <row r="231" spans="1:11" ht="15" customHeight="1">
      <c r="A231" s="330"/>
      <c r="B231" s="333"/>
      <c r="C231" s="333"/>
      <c r="D231" s="333"/>
      <c r="E231" s="333"/>
      <c r="F231" s="348"/>
      <c r="G231" s="55" t="s">
        <v>22</v>
      </c>
      <c r="H231" s="82">
        <v>7</v>
      </c>
      <c r="I231" s="81">
        <f>計算基礎!$H$4*(計算基礎!$G$4/H231)*B$227</f>
        <v>47744.914285714287</v>
      </c>
      <c r="J231" s="40">
        <f t="shared" si="40"/>
        <v>107844.91428571429</v>
      </c>
      <c r="K231" s="42">
        <f t="shared" si="37"/>
        <v>107900</v>
      </c>
    </row>
    <row r="232" spans="1:11" ht="15" customHeight="1">
      <c r="A232" s="330"/>
      <c r="B232" s="333"/>
      <c r="C232" s="333"/>
      <c r="D232" s="333"/>
      <c r="E232" s="333"/>
      <c r="F232" s="348"/>
      <c r="G232" s="55" t="s">
        <v>23</v>
      </c>
      <c r="H232" s="82">
        <v>6</v>
      </c>
      <c r="I232" s="81">
        <f>計算基礎!$H$4*(計算基礎!$G$4/H232)*B$227</f>
        <v>55702.400000000001</v>
      </c>
      <c r="J232" s="40">
        <f t="shared" si="40"/>
        <v>115802.4</v>
      </c>
      <c r="K232" s="42">
        <f t="shared" si="37"/>
        <v>115900</v>
      </c>
    </row>
    <row r="233" spans="1:11" ht="15" customHeight="1" thickBot="1">
      <c r="A233" s="331"/>
      <c r="B233" s="337"/>
      <c r="C233" s="337"/>
      <c r="D233" s="337"/>
      <c r="E233" s="337"/>
      <c r="F233" s="349"/>
      <c r="G233" s="56" t="s">
        <v>24</v>
      </c>
      <c r="H233" s="151">
        <v>5</v>
      </c>
      <c r="I233" s="238">
        <f>計算基礎!$H$4*(計算基礎!$G$4/H233)*B$227</f>
        <v>66842.880000000005</v>
      </c>
      <c r="J233" s="164">
        <f t="shared" si="40"/>
        <v>126942.88</v>
      </c>
      <c r="K233" s="41">
        <f t="shared" si="37"/>
        <v>127000</v>
      </c>
    </row>
    <row r="234" spans="1:11" ht="15" customHeight="1" thickTop="1">
      <c r="A234" s="329">
        <v>3300</v>
      </c>
      <c r="B234" s="332">
        <v>8</v>
      </c>
      <c r="C234" s="332">
        <f>計算基礎!$J$2*B234</f>
        <v>50400</v>
      </c>
      <c r="D234" s="332">
        <f>A234*2</f>
        <v>6600</v>
      </c>
      <c r="E234" s="332">
        <f>A234+25</f>
        <v>3325</v>
      </c>
      <c r="F234" s="350">
        <f>ROUNDUP(((24*E234^2)+(2670*E234))*0.0001/B234,-2)</f>
        <v>3500</v>
      </c>
      <c r="G234" s="53" t="s">
        <v>58</v>
      </c>
      <c r="H234" s="86">
        <v>13</v>
      </c>
      <c r="I234" s="58">
        <f>計算基礎!$H$4*(計算基礎!$G$4/H234)*B$234</f>
        <v>25708.799999999999</v>
      </c>
      <c r="J234" s="196">
        <f>C$234+D$234+F$234+I234</f>
        <v>86208.8</v>
      </c>
      <c r="K234" s="42">
        <f t="shared" si="37"/>
        <v>86300</v>
      </c>
    </row>
    <row r="235" spans="1:11" ht="15" customHeight="1">
      <c r="A235" s="330"/>
      <c r="B235" s="333"/>
      <c r="C235" s="333"/>
      <c r="D235" s="333"/>
      <c r="E235" s="333"/>
      <c r="F235" s="348"/>
      <c r="G235" s="55" t="s">
        <v>19</v>
      </c>
      <c r="H235" s="82">
        <v>11</v>
      </c>
      <c r="I235" s="53">
        <f>計算基礎!$H$4*(計算基礎!$G$4/H235)*B$234</f>
        <v>30383.127272727274</v>
      </c>
      <c r="J235" s="176">
        <f t="shared" ref="J235:J240" si="41">C$234+D$234+F$234+I235</f>
        <v>90883.127272727274</v>
      </c>
      <c r="K235" s="42">
        <f t="shared" si="37"/>
        <v>90900</v>
      </c>
    </row>
    <row r="236" spans="1:11" ht="15" customHeight="1">
      <c r="A236" s="330"/>
      <c r="B236" s="333"/>
      <c r="C236" s="333"/>
      <c r="D236" s="333"/>
      <c r="E236" s="333"/>
      <c r="F236" s="348"/>
      <c r="G236" s="55" t="s">
        <v>20</v>
      </c>
      <c r="H236" s="82">
        <v>9</v>
      </c>
      <c r="I236" s="53">
        <f>計算基礎!$H$4*(計算基礎!$G$4/H236)*B$234</f>
        <v>37134.933333333334</v>
      </c>
      <c r="J236" s="176">
        <f t="shared" si="41"/>
        <v>97634.933333333334</v>
      </c>
      <c r="K236" s="42">
        <f t="shared" si="37"/>
        <v>97700</v>
      </c>
    </row>
    <row r="237" spans="1:11" ht="15" customHeight="1">
      <c r="A237" s="330"/>
      <c r="B237" s="333"/>
      <c r="C237" s="333"/>
      <c r="D237" s="333"/>
      <c r="E237" s="333"/>
      <c r="F237" s="348"/>
      <c r="G237" s="55" t="s">
        <v>21</v>
      </c>
      <c r="H237" s="82">
        <v>8</v>
      </c>
      <c r="I237" s="53">
        <f>計算基礎!$H$4*(計算基礎!$G$4/H237)*B$234</f>
        <v>41776.800000000003</v>
      </c>
      <c r="J237" s="176">
        <f t="shared" si="41"/>
        <v>102276.8</v>
      </c>
      <c r="K237" s="42">
        <f t="shared" si="37"/>
        <v>102300</v>
      </c>
    </row>
    <row r="238" spans="1:11" ht="15" customHeight="1">
      <c r="A238" s="330"/>
      <c r="B238" s="333"/>
      <c r="C238" s="333"/>
      <c r="D238" s="333"/>
      <c r="E238" s="333"/>
      <c r="F238" s="348"/>
      <c r="G238" s="55" t="s">
        <v>22</v>
      </c>
      <c r="H238" s="82">
        <v>7</v>
      </c>
      <c r="I238" s="53">
        <f>計算基礎!$H$4*(計算基礎!$G$4/H238)*B$234</f>
        <v>47744.914285714287</v>
      </c>
      <c r="J238" s="176">
        <f t="shared" si="41"/>
        <v>108244.91428571429</v>
      </c>
      <c r="K238" s="42">
        <f t="shared" si="37"/>
        <v>108300</v>
      </c>
    </row>
    <row r="239" spans="1:11" ht="15" customHeight="1">
      <c r="A239" s="330"/>
      <c r="B239" s="333"/>
      <c r="C239" s="333"/>
      <c r="D239" s="333"/>
      <c r="E239" s="333"/>
      <c r="F239" s="348"/>
      <c r="G239" s="55" t="s">
        <v>23</v>
      </c>
      <c r="H239" s="82">
        <v>6</v>
      </c>
      <c r="I239" s="53">
        <f>計算基礎!$H$4*(計算基礎!$G$4/H239)*B$234</f>
        <v>55702.400000000001</v>
      </c>
      <c r="J239" s="176">
        <f t="shared" si="41"/>
        <v>116202.4</v>
      </c>
      <c r="K239" s="42">
        <f t="shared" si="37"/>
        <v>116300</v>
      </c>
    </row>
    <row r="240" spans="1:11" ht="15" customHeight="1" thickBot="1">
      <c r="A240" s="331"/>
      <c r="B240" s="333"/>
      <c r="C240" s="333"/>
      <c r="D240" s="333"/>
      <c r="E240" s="333"/>
      <c r="F240" s="348"/>
      <c r="G240" s="57" t="s">
        <v>24</v>
      </c>
      <c r="H240" s="151">
        <v>5</v>
      </c>
      <c r="I240" s="233">
        <f>計算基礎!$H$4*(計算基礎!$G$4/H240)*B$234</f>
        <v>66842.880000000005</v>
      </c>
      <c r="J240" s="63">
        <f t="shared" si="41"/>
        <v>127342.88</v>
      </c>
      <c r="K240" s="176">
        <f t="shared" si="37"/>
        <v>127400</v>
      </c>
    </row>
    <row r="241" spans="1:11" ht="15" customHeight="1" thickTop="1">
      <c r="A241" s="334">
        <v>3400</v>
      </c>
      <c r="B241" s="336">
        <v>9</v>
      </c>
      <c r="C241" s="336">
        <f>計算基礎!$J$2*B241</f>
        <v>56700</v>
      </c>
      <c r="D241" s="336">
        <f>A241*2</f>
        <v>6800</v>
      </c>
      <c r="E241" s="336">
        <f>A241+25</f>
        <v>3425</v>
      </c>
      <c r="F241" s="351">
        <f>ROUNDUP(((24*E241^2)+(2670*E241))*0.0001/B241,-2)</f>
        <v>3300</v>
      </c>
      <c r="G241" s="177" t="s">
        <v>58</v>
      </c>
      <c r="H241" s="179">
        <v>14</v>
      </c>
      <c r="I241" s="81">
        <f>計算基礎!$H$4*(計算基礎!$G$4/H241)*B$241</f>
        <v>26856.514285714286</v>
      </c>
      <c r="J241" s="164">
        <f>C$241+D$241+F$241+I241</f>
        <v>93656.514285714278</v>
      </c>
      <c r="K241" s="180">
        <f t="shared" si="37"/>
        <v>93700</v>
      </c>
    </row>
    <row r="242" spans="1:11" ht="15" customHeight="1">
      <c r="A242" s="330"/>
      <c r="B242" s="333"/>
      <c r="C242" s="333"/>
      <c r="D242" s="333"/>
      <c r="E242" s="333"/>
      <c r="F242" s="348"/>
      <c r="G242" s="55" t="s">
        <v>19</v>
      </c>
      <c r="H242" s="82">
        <v>11</v>
      </c>
      <c r="I242" s="81">
        <f>計算基礎!$H$4*(計算基礎!$G$4/H242)*B$241</f>
        <v>34181.018181818181</v>
      </c>
      <c r="J242" s="176">
        <f t="shared" ref="J242:J247" si="42">C$241+D$241+F$241+I242</f>
        <v>100981.01818181819</v>
      </c>
      <c r="K242" s="42">
        <f t="shared" si="37"/>
        <v>101000</v>
      </c>
    </row>
    <row r="243" spans="1:11" ht="15" customHeight="1">
      <c r="A243" s="330"/>
      <c r="B243" s="333"/>
      <c r="C243" s="333"/>
      <c r="D243" s="333"/>
      <c r="E243" s="333"/>
      <c r="F243" s="348"/>
      <c r="G243" s="55" t="s">
        <v>20</v>
      </c>
      <c r="H243" s="82">
        <v>9</v>
      </c>
      <c r="I243" s="81">
        <f>計算基礎!$H$4*(計算基礎!$G$4/H243)*B$241</f>
        <v>41776.800000000003</v>
      </c>
      <c r="J243" s="176">
        <f t="shared" si="42"/>
        <v>108576.8</v>
      </c>
      <c r="K243" s="42">
        <f t="shared" si="37"/>
        <v>108600</v>
      </c>
    </row>
    <row r="244" spans="1:11" ht="15" customHeight="1">
      <c r="A244" s="330"/>
      <c r="B244" s="333"/>
      <c r="C244" s="333"/>
      <c r="D244" s="333"/>
      <c r="E244" s="333"/>
      <c r="F244" s="348"/>
      <c r="G244" s="55" t="s">
        <v>21</v>
      </c>
      <c r="H244" s="82">
        <v>8</v>
      </c>
      <c r="I244" s="81">
        <f>計算基礎!$H$4*(計算基礎!$G$4/H244)*B$241</f>
        <v>46998.9</v>
      </c>
      <c r="J244" s="176">
        <f t="shared" si="42"/>
        <v>113798.9</v>
      </c>
      <c r="K244" s="42">
        <f t="shared" si="37"/>
        <v>113800</v>
      </c>
    </row>
    <row r="245" spans="1:11" ht="15" customHeight="1">
      <c r="A245" s="330"/>
      <c r="B245" s="333"/>
      <c r="C245" s="333"/>
      <c r="D245" s="333"/>
      <c r="E245" s="333"/>
      <c r="F245" s="348"/>
      <c r="G245" s="55" t="s">
        <v>22</v>
      </c>
      <c r="H245" s="82">
        <v>7</v>
      </c>
      <c r="I245" s="81">
        <f>計算基礎!$H$4*(計算基礎!$G$4/H245)*B$241</f>
        <v>53713.028571428571</v>
      </c>
      <c r="J245" s="176">
        <f t="shared" si="42"/>
        <v>120513.02857142857</v>
      </c>
      <c r="K245" s="42">
        <f t="shared" si="37"/>
        <v>120600</v>
      </c>
    </row>
    <row r="246" spans="1:11" ht="15" customHeight="1">
      <c r="A246" s="330"/>
      <c r="B246" s="333"/>
      <c r="C246" s="333"/>
      <c r="D246" s="333"/>
      <c r="E246" s="333"/>
      <c r="F246" s="348"/>
      <c r="G246" s="55" t="s">
        <v>23</v>
      </c>
      <c r="H246" s="82">
        <v>6</v>
      </c>
      <c r="I246" s="81">
        <f>計算基礎!$H$4*(計算基礎!$G$4/H246)*B$241</f>
        <v>62665.200000000004</v>
      </c>
      <c r="J246" s="176">
        <f t="shared" si="42"/>
        <v>129465.20000000001</v>
      </c>
      <c r="K246" s="42">
        <f t="shared" si="37"/>
        <v>129500</v>
      </c>
    </row>
    <row r="247" spans="1:11" ht="15" customHeight="1" thickBot="1">
      <c r="A247" s="335"/>
      <c r="B247" s="337"/>
      <c r="C247" s="337"/>
      <c r="D247" s="337"/>
      <c r="E247" s="337"/>
      <c r="F247" s="349"/>
      <c r="G247" s="56" t="s">
        <v>24</v>
      </c>
      <c r="H247" s="87">
        <v>5</v>
      </c>
      <c r="I247" s="238">
        <f>計算基礎!$H$4*(計算基礎!$G$4/H247)*B$241</f>
        <v>75198.240000000005</v>
      </c>
      <c r="J247" s="176">
        <f t="shared" si="42"/>
        <v>141998.24</v>
      </c>
      <c r="K247" s="41">
        <f t="shared" si="37"/>
        <v>142000</v>
      </c>
    </row>
    <row r="248" spans="1:11" ht="15" customHeight="1" thickTop="1">
      <c r="A248" s="329">
        <v>3500</v>
      </c>
      <c r="B248" s="332">
        <v>9</v>
      </c>
      <c r="C248" s="332">
        <f>計算基礎!$J$2*B248</f>
        <v>56700</v>
      </c>
      <c r="D248" s="332">
        <f>A248*2</f>
        <v>7000</v>
      </c>
      <c r="E248" s="332">
        <f>A248+25</f>
        <v>3525</v>
      </c>
      <c r="F248" s="350">
        <f>ROUNDUP(((24*E248^2)+(2670*E248))*0.0001/B248,-2)</f>
        <v>3500</v>
      </c>
      <c r="G248" s="58" t="s">
        <v>58</v>
      </c>
      <c r="H248" s="86">
        <v>14</v>
      </c>
      <c r="I248" s="58">
        <f>計算基礎!$H$4*(計算基礎!$G$4/H248)*B$248</f>
        <v>26856.514285714286</v>
      </c>
      <c r="J248" s="60">
        <f>C$248+D$248+F$248+I248</f>
        <v>94056.514285714278</v>
      </c>
      <c r="K248" s="42">
        <f t="shared" si="37"/>
        <v>94100</v>
      </c>
    </row>
    <row r="249" spans="1:11" ht="15" customHeight="1">
      <c r="A249" s="330"/>
      <c r="B249" s="333"/>
      <c r="C249" s="333"/>
      <c r="D249" s="333"/>
      <c r="E249" s="333"/>
      <c r="F249" s="348"/>
      <c r="G249" s="55" t="s">
        <v>19</v>
      </c>
      <c r="H249" s="82">
        <v>11</v>
      </c>
      <c r="I249" s="81">
        <f>計算基礎!$H$4*(計算基礎!$G$4/H249)*B$248</f>
        <v>34181.018181818181</v>
      </c>
      <c r="J249" s="176">
        <f t="shared" ref="J249:J254" si="43">C$248+D$248+F$248+I249</f>
        <v>101381.01818181819</v>
      </c>
      <c r="K249" s="42">
        <f t="shared" si="37"/>
        <v>101400</v>
      </c>
    </row>
    <row r="250" spans="1:11" ht="15" customHeight="1">
      <c r="A250" s="330"/>
      <c r="B250" s="333"/>
      <c r="C250" s="333"/>
      <c r="D250" s="333"/>
      <c r="E250" s="333"/>
      <c r="F250" s="348"/>
      <c r="G250" s="55" t="s">
        <v>20</v>
      </c>
      <c r="H250" s="82">
        <v>9</v>
      </c>
      <c r="I250" s="81">
        <f>計算基礎!$H$4*(計算基礎!$G$4/H250)*B$248</f>
        <v>41776.800000000003</v>
      </c>
      <c r="J250" s="176">
        <f t="shared" si="43"/>
        <v>108976.8</v>
      </c>
      <c r="K250" s="42">
        <f t="shared" si="37"/>
        <v>109000</v>
      </c>
    </row>
    <row r="251" spans="1:11" ht="15" customHeight="1">
      <c r="A251" s="330"/>
      <c r="B251" s="333"/>
      <c r="C251" s="333"/>
      <c r="D251" s="333"/>
      <c r="E251" s="333"/>
      <c r="F251" s="348"/>
      <c r="G251" s="55" t="s">
        <v>21</v>
      </c>
      <c r="H251" s="82">
        <v>8</v>
      </c>
      <c r="I251" s="81">
        <f>計算基礎!$H$4*(計算基礎!$G$4/H251)*B$248</f>
        <v>46998.9</v>
      </c>
      <c r="J251" s="176">
        <f t="shared" si="43"/>
        <v>114198.9</v>
      </c>
      <c r="K251" s="42">
        <f t="shared" si="37"/>
        <v>114200</v>
      </c>
    </row>
    <row r="252" spans="1:11" ht="15" customHeight="1">
      <c r="A252" s="330"/>
      <c r="B252" s="333"/>
      <c r="C252" s="333"/>
      <c r="D252" s="333"/>
      <c r="E252" s="333"/>
      <c r="F252" s="348"/>
      <c r="G252" s="55" t="s">
        <v>22</v>
      </c>
      <c r="H252" s="82">
        <v>7</v>
      </c>
      <c r="I252" s="81">
        <f>計算基礎!$H$4*(計算基礎!$G$4/H252)*B$248</f>
        <v>53713.028571428571</v>
      </c>
      <c r="J252" s="176">
        <f t="shared" si="43"/>
        <v>120913.02857142857</v>
      </c>
      <c r="K252" s="42">
        <f t="shared" si="37"/>
        <v>121000</v>
      </c>
    </row>
    <row r="253" spans="1:11" ht="15" customHeight="1">
      <c r="A253" s="330"/>
      <c r="B253" s="333"/>
      <c r="C253" s="333"/>
      <c r="D253" s="333"/>
      <c r="E253" s="333"/>
      <c r="F253" s="348"/>
      <c r="G253" s="55" t="s">
        <v>23</v>
      </c>
      <c r="H253" s="82">
        <v>6</v>
      </c>
      <c r="I253" s="81">
        <f>計算基礎!$H$4*(計算基礎!$G$4/H253)*B$248</f>
        <v>62665.200000000004</v>
      </c>
      <c r="J253" s="176">
        <f t="shared" si="43"/>
        <v>129865.20000000001</v>
      </c>
      <c r="K253" s="42">
        <f t="shared" si="37"/>
        <v>129900</v>
      </c>
    </row>
    <row r="254" spans="1:11" ht="15" customHeight="1" thickBot="1">
      <c r="A254" s="331"/>
      <c r="B254" s="333"/>
      <c r="C254" s="333"/>
      <c r="D254" s="333"/>
      <c r="E254" s="333"/>
      <c r="F254" s="348"/>
      <c r="G254" s="55" t="s">
        <v>24</v>
      </c>
      <c r="H254" s="82">
        <v>5</v>
      </c>
      <c r="I254" s="81">
        <f>計算基礎!$H$4*(計算基礎!$G$4/H254)*B$248</f>
        <v>75198.240000000005</v>
      </c>
      <c r="J254" s="43">
        <f t="shared" si="43"/>
        <v>142398.24</v>
      </c>
      <c r="K254" s="43">
        <f t="shared" si="37"/>
        <v>142400</v>
      </c>
    </row>
    <row r="255" spans="1:11" ht="14.25" thickBot="1">
      <c r="A255" s="234"/>
      <c r="B255" s="235"/>
      <c r="C255" s="235"/>
      <c r="D255" s="235"/>
      <c r="E255" s="235"/>
      <c r="F255" s="235"/>
      <c r="G255" s="229"/>
    </row>
    <row r="256" spans="1:11" ht="15" customHeight="1" thickBot="1">
      <c r="A256" s="145" t="s">
        <v>1</v>
      </c>
      <c r="B256" s="148" t="s">
        <v>61</v>
      </c>
      <c r="C256" s="147" t="str">
        <f>"融着費(@" &amp; 計算基礎!$J$2&amp;")"</f>
        <v>融着費(@6300)</v>
      </c>
      <c r="D256" s="148" t="s">
        <v>60</v>
      </c>
      <c r="E256" s="148"/>
      <c r="F256" s="148" t="s">
        <v>59</v>
      </c>
      <c r="G256" s="145" t="s">
        <v>0</v>
      </c>
      <c r="H256" s="146" t="s">
        <v>3</v>
      </c>
      <c r="I256" s="147" t="s">
        <v>2</v>
      </c>
      <c r="J256" s="150"/>
      <c r="K256" s="150" t="s">
        <v>49</v>
      </c>
    </row>
    <row r="257" spans="1:11" ht="15" customHeight="1" thickTop="1">
      <c r="A257" s="341">
        <v>3600</v>
      </c>
      <c r="B257" s="333">
        <v>9</v>
      </c>
      <c r="C257" s="333">
        <f>計算基礎!$J$2*B257</f>
        <v>56700</v>
      </c>
      <c r="D257" s="333">
        <f>A257*2</f>
        <v>7200</v>
      </c>
      <c r="E257" s="342">
        <f>A257+25</f>
        <v>3625</v>
      </c>
      <c r="F257" s="347">
        <f>ROUNDUP(((24*E257^2)+(2670*E257))*0.0001/B257,-2)</f>
        <v>3700</v>
      </c>
      <c r="G257" s="58" t="s">
        <v>58</v>
      </c>
      <c r="H257" s="245">
        <v>14</v>
      </c>
      <c r="I257" s="81">
        <f>計算基礎!$H$4*(計算基礎!$G$4/H257)*B$257</f>
        <v>26856.514285714286</v>
      </c>
      <c r="J257" s="42">
        <f>C$257+D$257+F$257+I257</f>
        <v>94456.514285714278</v>
      </c>
      <c r="K257" s="42">
        <f t="shared" ref="K257:K305" si="44">ROUNDUP(J257,-2)</f>
        <v>94500</v>
      </c>
    </row>
    <row r="258" spans="1:11" ht="15" customHeight="1">
      <c r="A258" s="330"/>
      <c r="B258" s="333"/>
      <c r="C258" s="333"/>
      <c r="D258" s="333"/>
      <c r="E258" s="333"/>
      <c r="F258" s="348"/>
      <c r="G258" s="55" t="s">
        <v>19</v>
      </c>
      <c r="H258" s="82">
        <v>11</v>
      </c>
      <c r="I258" s="82">
        <f>計算基礎!$H$4*(計算基礎!$G$4/H258)*B$257</f>
        <v>34181.018181818181</v>
      </c>
      <c r="J258" s="42">
        <f t="shared" ref="J258:J263" si="45">C$257+D$257+F$257+I258</f>
        <v>101781.01818181819</v>
      </c>
      <c r="K258" s="42">
        <f t="shared" si="44"/>
        <v>101800</v>
      </c>
    </row>
    <row r="259" spans="1:11" ht="15" customHeight="1">
      <c r="A259" s="330"/>
      <c r="B259" s="333"/>
      <c r="C259" s="333"/>
      <c r="D259" s="333"/>
      <c r="E259" s="333"/>
      <c r="F259" s="348"/>
      <c r="G259" s="55" t="s">
        <v>20</v>
      </c>
      <c r="H259" s="82">
        <v>9</v>
      </c>
      <c r="I259" s="82">
        <f>計算基礎!$H$4*(計算基礎!$G$4/H259)*B$257</f>
        <v>41776.800000000003</v>
      </c>
      <c r="J259" s="42">
        <f t="shared" si="45"/>
        <v>109376.8</v>
      </c>
      <c r="K259" s="42">
        <f t="shared" si="44"/>
        <v>109400</v>
      </c>
    </row>
    <row r="260" spans="1:11" ht="15" customHeight="1">
      <c r="A260" s="330"/>
      <c r="B260" s="333"/>
      <c r="C260" s="333"/>
      <c r="D260" s="333"/>
      <c r="E260" s="333"/>
      <c r="F260" s="348"/>
      <c r="G260" s="55" t="s">
        <v>21</v>
      </c>
      <c r="H260" s="82">
        <v>8</v>
      </c>
      <c r="I260" s="82">
        <f>計算基礎!$H$4*(計算基礎!$G$4/H260)*B$257</f>
        <v>46998.9</v>
      </c>
      <c r="J260" s="42">
        <f t="shared" si="45"/>
        <v>114598.9</v>
      </c>
      <c r="K260" s="42">
        <f t="shared" si="44"/>
        <v>114600</v>
      </c>
    </row>
    <row r="261" spans="1:11" ht="15" customHeight="1">
      <c r="A261" s="330"/>
      <c r="B261" s="333"/>
      <c r="C261" s="333"/>
      <c r="D261" s="333"/>
      <c r="E261" s="333"/>
      <c r="F261" s="348"/>
      <c r="G261" s="55" t="s">
        <v>22</v>
      </c>
      <c r="H261" s="82">
        <v>7</v>
      </c>
      <c r="I261" s="82">
        <f>計算基礎!$H$4*(計算基礎!$G$4/H261)*B$257</f>
        <v>53713.028571428571</v>
      </c>
      <c r="J261" s="42">
        <f t="shared" si="45"/>
        <v>121313.02857142857</v>
      </c>
      <c r="K261" s="42">
        <f t="shared" si="44"/>
        <v>121400</v>
      </c>
    </row>
    <row r="262" spans="1:11" ht="15" customHeight="1">
      <c r="A262" s="330"/>
      <c r="B262" s="333"/>
      <c r="C262" s="333"/>
      <c r="D262" s="333"/>
      <c r="E262" s="333"/>
      <c r="F262" s="348"/>
      <c r="G262" s="55" t="s">
        <v>23</v>
      </c>
      <c r="H262" s="82">
        <v>6</v>
      </c>
      <c r="I262" s="82">
        <f>計算基礎!$H$4*(計算基礎!$G$4/H262)*B$257</f>
        <v>62665.200000000004</v>
      </c>
      <c r="J262" s="42">
        <f t="shared" si="45"/>
        <v>130265.20000000001</v>
      </c>
      <c r="K262" s="42">
        <f t="shared" si="44"/>
        <v>130300</v>
      </c>
    </row>
    <row r="263" spans="1:11" ht="15" customHeight="1" thickBot="1">
      <c r="A263" s="335"/>
      <c r="B263" s="337"/>
      <c r="C263" s="337"/>
      <c r="D263" s="337"/>
      <c r="E263" s="337"/>
      <c r="F263" s="349"/>
      <c r="G263" s="56" t="s">
        <v>24</v>
      </c>
      <c r="H263" s="87">
        <v>5</v>
      </c>
      <c r="I263" s="87">
        <f>計算基礎!$H$4*(計算基礎!$G$4/H263)*B$257</f>
        <v>75198.240000000005</v>
      </c>
      <c r="J263" s="164">
        <f t="shared" si="45"/>
        <v>142798.24</v>
      </c>
      <c r="K263" s="164">
        <f t="shared" si="44"/>
        <v>142800</v>
      </c>
    </row>
    <row r="264" spans="1:11" ht="15" customHeight="1" thickTop="1">
      <c r="A264" s="341">
        <v>3700</v>
      </c>
      <c r="B264" s="332">
        <v>9</v>
      </c>
      <c r="C264" s="332">
        <f>計算基礎!$J$2*B264</f>
        <v>56700</v>
      </c>
      <c r="D264" s="332">
        <f>A264*2</f>
        <v>7400</v>
      </c>
      <c r="E264" s="342">
        <f>A264+25</f>
        <v>3725</v>
      </c>
      <c r="F264" s="350">
        <f>ROUNDUP(((24*E264^2)+(2670*E264))*0.0001/B264,-2)</f>
        <v>3900</v>
      </c>
      <c r="G264" s="53" t="s">
        <v>58</v>
      </c>
      <c r="H264" s="81">
        <v>14</v>
      </c>
      <c r="I264" s="81">
        <f>計算基礎!$H$4*(計算基礎!$G$4/H264)*B$264</f>
        <v>26856.514285714286</v>
      </c>
      <c r="J264" s="60">
        <f>C$264+D$264+F$264+I264</f>
        <v>94856.514285714278</v>
      </c>
      <c r="K264" s="60">
        <f t="shared" si="44"/>
        <v>94900</v>
      </c>
    </row>
    <row r="265" spans="1:11" ht="15" customHeight="1">
      <c r="A265" s="330"/>
      <c r="B265" s="333"/>
      <c r="C265" s="333"/>
      <c r="D265" s="333"/>
      <c r="E265" s="333"/>
      <c r="F265" s="348"/>
      <c r="G265" s="55" t="s">
        <v>19</v>
      </c>
      <c r="H265" s="82">
        <v>11</v>
      </c>
      <c r="I265" s="82">
        <f>計算基礎!$H$4*(計算基礎!$G$4/H265)*B$264</f>
        <v>34181.018181818181</v>
      </c>
      <c r="J265" s="42">
        <f t="shared" ref="J265:J270" si="46">C$264+D$264+F$264+I265</f>
        <v>102181.01818181819</v>
      </c>
      <c r="K265" s="42">
        <f t="shared" si="44"/>
        <v>102200</v>
      </c>
    </row>
    <row r="266" spans="1:11" ht="15" customHeight="1">
      <c r="A266" s="330"/>
      <c r="B266" s="333"/>
      <c r="C266" s="333"/>
      <c r="D266" s="333"/>
      <c r="E266" s="333"/>
      <c r="F266" s="348"/>
      <c r="G266" s="55" t="s">
        <v>20</v>
      </c>
      <c r="H266" s="82">
        <v>9</v>
      </c>
      <c r="I266" s="82">
        <f>計算基礎!$H$4*(計算基礎!$G$4/H266)*B$264</f>
        <v>41776.800000000003</v>
      </c>
      <c r="J266" s="42">
        <f t="shared" si="46"/>
        <v>109776.8</v>
      </c>
      <c r="K266" s="42">
        <f t="shared" si="44"/>
        <v>109800</v>
      </c>
    </row>
    <row r="267" spans="1:11" ht="15" customHeight="1">
      <c r="A267" s="330"/>
      <c r="B267" s="333"/>
      <c r="C267" s="333"/>
      <c r="D267" s="333"/>
      <c r="E267" s="333"/>
      <c r="F267" s="348"/>
      <c r="G267" s="55" t="s">
        <v>21</v>
      </c>
      <c r="H267" s="82">
        <v>8</v>
      </c>
      <c r="I267" s="82">
        <f>計算基礎!$H$4*(計算基礎!$G$4/H267)*B$264</f>
        <v>46998.9</v>
      </c>
      <c r="J267" s="42">
        <f t="shared" si="46"/>
        <v>114998.9</v>
      </c>
      <c r="K267" s="42">
        <f t="shared" si="44"/>
        <v>115000</v>
      </c>
    </row>
    <row r="268" spans="1:11" ht="15" customHeight="1">
      <c r="A268" s="330"/>
      <c r="B268" s="333"/>
      <c r="C268" s="333"/>
      <c r="D268" s="333"/>
      <c r="E268" s="333"/>
      <c r="F268" s="348"/>
      <c r="G268" s="55" t="s">
        <v>22</v>
      </c>
      <c r="H268" s="82">
        <v>7</v>
      </c>
      <c r="I268" s="82">
        <f>計算基礎!$H$4*(計算基礎!$G$4/H268)*B$264</f>
        <v>53713.028571428571</v>
      </c>
      <c r="J268" s="42">
        <f t="shared" si="46"/>
        <v>121713.02857142857</v>
      </c>
      <c r="K268" s="42">
        <f t="shared" si="44"/>
        <v>121800</v>
      </c>
    </row>
    <row r="269" spans="1:11" ht="15" customHeight="1">
      <c r="A269" s="330"/>
      <c r="B269" s="333"/>
      <c r="C269" s="333"/>
      <c r="D269" s="333"/>
      <c r="E269" s="333"/>
      <c r="F269" s="348"/>
      <c r="G269" s="55" t="s">
        <v>23</v>
      </c>
      <c r="H269" s="82">
        <v>6</v>
      </c>
      <c r="I269" s="82">
        <f>計算基礎!$H$4*(計算基礎!$G$4/H269)*B$264</f>
        <v>62665.200000000004</v>
      </c>
      <c r="J269" s="42">
        <f t="shared" si="46"/>
        <v>130665.20000000001</v>
      </c>
      <c r="K269" s="42">
        <f t="shared" si="44"/>
        <v>130700</v>
      </c>
    </row>
    <row r="270" spans="1:11" ht="15" customHeight="1" thickBot="1">
      <c r="A270" s="331"/>
      <c r="B270" s="333"/>
      <c r="C270" s="333"/>
      <c r="D270" s="333"/>
      <c r="E270" s="333"/>
      <c r="F270" s="348"/>
      <c r="G270" s="57" t="s">
        <v>24</v>
      </c>
      <c r="H270" s="151">
        <v>5</v>
      </c>
      <c r="I270" s="151">
        <f>計算基礎!$H$4*(計算基礎!$G$4/H270)*B$264</f>
        <v>75198.240000000005</v>
      </c>
      <c r="J270" s="164">
        <f t="shared" si="46"/>
        <v>143198.24</v>
      </c>
      <c r="K270" s="164">
        <f t="shared" si="44"/>
        <v>143200</v>
      </c>
    </row>
    <row r="271" spans="1:11" ht="15" customHeight="1" thickTop="1">
      <c r="A271" s="334">
        <v>3800</v>
      </c>
      <c r="B271" s="336">
        <v>10</v>
      </c>
      <c r="C271" s="336">
        <f>計算基礎!$J$2*B271</f>
        <v>63000</v>
      </c>
      <c r="D271" s="336">
        <f>A271*2</f>
        <v>7600</v>
      </c>
      <c r="E271" s="336">
        <f>A271+25</f>
        <v>3825</v>
      </c>
      <c r="F271" s="351">
        <f>ROUNDUP(((24*E271^2)+(2670*E271))*0.0001/B271,-2)</f>
        <v>3700</v>
      </c>
      <c r="G271" s="177" t="s">
        <v>58</v>
      </c>
      <c r="H271" s="179">
        <v>14</v>
      </c>
      <c r="I271" s="177">
        <f>計算基礎!$H$4*(計算基礎!$G$4/H271)*B$271</f>
        <v>29840.571428571428</v>
      </c>
      <c r="J271" s="180">
        <f>C$271+D$271+F$271+I271</f>
        <v>104140.57142857142</v>
      </c>
      <c r="K271" s="180">
        <f t="shared" si="44"/>
        <v>104200</v>
      </c>
    </row>
    <row r="272" spans="1:11" ht="15" customHeight="1">
      <c r="A272" s="330"/>
      <c r="B272" s="333"/>
      <c r="C272" s="333"/>
      <c r="D272" s="333"/>
      <c r="E272" s="333"/>
      <c r="F272" s="348"/>
      <c r="G272" s="55" t="s">
        <v>19</v>
      </c>
      <c r="H272" s="82">
        <v>11</v>
      </c>
      <c r="I272" s="82">
        <f>計算基礎!$H$4*(計算基礎!$G$4/H272)*B$271</f>
        <v>37978.909090909088</v>
      </c>
      <c r="J272" s="42">
        <f t="shared" ref="J272:J277" si="47">C$271+D$271+F$271+I272</f>
        <v>112278.90909090909</v>
      </c>
      <c r="K272" s="42">
        <f t="shared" si="44"/>
        <v>112300</v>
      </c>
    </row>
    <row r="273" spans="1:11" ht="15" customHeight="1">
      <c r="A273" s="330"/>
      <c r="B273" s="333"/>
      <c r="C273" s="333"/>
      <c r="D273" s="333"/>
      <c r="E273" s="333"/>
      <c r="F273" s="348"/>
      <c r="G273" s="55" t="s">
        <v>20</v>
      </c>
      <c r="H273" s="82">
        <v>9</v>
      </c>
      <c r="I273" s="82">
        <f>計算基礎!$H$4*(計算基礎!$G$4/H273)*B$271</f>
        <v>46418.666666666672</v>
      </c>
      <c r="J273" s="42">
        <f t="shared" si="47"/>
        <v>120718.66666666667</v>
      </c>
      <c r="K273" s="42">
        <f t="shared" si="44"/>
        <v>120800</v>
      </c>
    </row>
    <row r="274" spans="1:11" ht="15" customHeight="1">
      <c r="A274" s="330"/>
      <c r="B274" s="333"/>
      <c r="C274" s="333"/>
      <c r="D274" s="333"/>
      <c r="E274" s="333"/>
      <c r="F274" s="348"/>
      <c r="G274" s="55" t="s">
        <v>21</v>
      </c>
      <c r="H274" s="82">
        <v>8</v>
      </c>
      <c r="I274" s="82">
        <f>計算基礎!$H$4*(計算基礎!$G$4/H274)*B$271</f>
        <v>52221</v>
      </c>
      <c r="J274" s="42">
        <f t="shared" si="47"/>
        <v>126521</v>
      </c>
      <c r="K274" s="42">
        <f t="shared" si="44"/>
        <v>126600</v>
      </c>
    </row>
    <row r="275" spans="1:11" ht="15" customHeight="1">
      <c r="A275" s="330"/>
      <c r="B275" s="333"/>
      <c r="C275" s="333"/>
      <c r="D275" s="333"/>
      <c r="E275" s="333"/>
      <c r="F275" s="348"/>
      <c r="G275" s="55" t="s">
        <v>22</v>
      </c>
      <c r="H275" s="82">
        <v>7</v>
      </c>
      <c r="I275" s="82">
        <f>計算基礎!$H$4*(計算基礎!$G$4/H275)*B$271</f>
        <v>59681.142857142855</v>
      </c>
      <c r="J275" s="42">
        <f t="shared" si="47"/>
        <v>133981.14285714284</v>
      </c>
      <c r="K275" s="42">
        <f t="shared" si="44"/>
        <v>134000</v>
      </c>
    </row>
    <row r="276" spans="1:11" ht="15" customHeight="1">
      <c r="A276" s="330"/>
      <c r="B276" s="333"/>
      <c r="C276" s="333"/>
      <c r="D276" s="333"/>
      <c r="E276" s="333"/>
      <c r="F276" s="348"/>
      <c r="G276" s="55" t="s">
        <v>23</v>
      </c>
      <c r="H276" s="82">
        <v>6</v>
      </c>
      <c r="I276" s="82">
        <f>計算基礎!$H$4*(計算基礎!$G$4/H276)*B$271</f>
        <v>69628</v>
      </c>
      <c r="J276" s="42">
        <f t="shared" si="47"/>
        <v>143928</v>
      </c>
      <c r="K276" s="42">
        <f t="shared" si="44"/>
        <v>144000</v>
      </c>
    </row>
    <row r="277" spans="1:11" ht="15" customHeight="1" thickBot="1">
      <c r="A277" s="335"/>
      <c r="B277" s="337"/>
      <c r="C277" s="337"/>
      <c r="D277" s="337"/>
      <c r="E277" s="337"/>
      <c r="F277" s="349"/>
      <c r="G277" s="56" t="s">
        <v>24</v>
      </c>
      <c r="H277" s="87">
        <v>5</v>
      </c>
      <c r="I277" s="87">
        <f>計算基礎!$H$4*(計算基礎!$G$4/H277)*B$271</f>
        <v>83553.600000000006</v>
      </c>
      <c r="J277" s="164">
        <f t="shared" si="47"/>
        <v>157853.6</v>
      </c>
      <c r="K277" s="165">
        <f t="shared" si="44"/>
        <v>157900</v>
      </c>
    </row>
    <row r="278" spans="1:11" ht="15" customHeight="1" thickTop="1">
      <c r="A278" s="341">
        <v>3900</v>
      </c>
      <c r="B278" s="332">
        <v>10</v>
      </c>
      <c r="C278" s="332">
        <f>計算基礎!$J$2*B278</f>
        <v>63000</v>
      </c>
      <c r="D278" s="332">
        <f>A278*2</f>
        <v>7800</v>
      </c>
      <c r="E278" s="342">
        <f>A278+25</f>
        <v>3925</v>
      </c>
      <c r="F278" s="350">
        <f>ROUNDUP(((24*E278^2)+(2670*E278))*0.0001/B278,-2)</f>
        <v>3900</v>
      </c>
      <c r="G278" s="58" t="s">
        <v>58</v>
      </c>
      <c r="H278" s="81">
        <v>14</v>
      </c>
      <c r="I278" s="81">
        <f>計算基礎!$H$4*(計算基礎!$G$4/H278)*B$278</f>
        <v>29840.571428571428</v>
      </c>
      <c r="J278" s="60">
        <f>C$278+D$278+F$278+I278</f>
        <v>104540.57142857142</v>
      </c>
      <c r="K278" s="42">
        <f t="shared" si="44"/>
        <v>104600</v>
      </c>
    </row>
    <row r="279" spans="1:11" ht="15" customHeight="1">
      <c r="A279" s="330"/>
      <c r="B279" s="333"/>
      <c r="C279" s="333"/>
      <c r="D279" s="333"/>
      <c r="E279" s="333"/>
      <c r="F279" s="348"/>
      <c r="G279" s="55" t="s">
        <v>19</v>
      </c>
      <c r="H279" s="82">
        <v>11</v>
      </c>
      <c r="I279" s="82">
        <f>計算基礎!$H$4*(計算基礎!$G$4/H279)*B$278</f>
        <v>37978.909090909088</v>
      </c>
      <c r="J279" s="42">
        <f t="shared" ref="J279:J284" si="48">C$278+D$278+F$278+I279</f>
        <v>112678.90909090909</v>
      </c>
      <c r="K279" s="42">
        <f t="shared" si="44"/>
        <v>112700</v>
      </c>
    </row>
    <row r="280" spans="1:11" ht="15" customHeight="1">
      <c r="A280" s="330"/>
      <c r="B280" s="333"/>
      <c r="C280" s="333"/>
      <c r="D280" s="333"/>
      <c r="E280" s="333"/>
      <c r="F280" s="348"/>
      <c r="G280" s="55" t="s">
        <v>20</v>
      </c>
      <c r="H280" s="82">
        <v>9</v>
      </c>
      <c r="I280" s="82">
        <f>計算基礎!$H$4*(計算基礎!$G$4/H280)*B$278</f>
        <v>46418.666666666672</v>
      </c>
      <c r="J280" s="42">
        <f t="shared" si="48"/>
        <v>121118.66666666667</v>
      </c>
      <c r="K280" s="42">
        <f t="shared" si="44"/>
        <v>121200</v>
      </c>
    </row>
    <row r="281" spans="1:11" ht="15" customHeight="1">
      <c r="A281" s="330"/>
      <c r="B281" s="333"/>
      <c r="C281" s="333"/>
      <c r="D281" s="333"/>
      <c r="E281" s="333"/>
      <c r="F281" s="348"/>
      <c r="G281" s="55" t="s">
        <v>21</v>
      </c>
      <c r="H281" s="82">
        <v>8</v>
      </c>
      <c r="I281" s="82">
        <f>計算基礎!$H$4*(計算基礎!$G$4/H281)*B$278</f>
        <v>52221</v>
      </c>
      <c r="J281" s="42">
        <f t="shared" si="48"/>
        <v>126921</v>
      </c>
      <c r="K281" s="42">
        <f t="shared" si="44"/>
        <v>127000</v>
      </c>
    </row>
    <row r="282" spans="1:11" ht="15" customHeight="1">
      <c r="A282" s="330"/>
      <c r="B282" s="333"/>
      <c r="C282" s="333"/>
      <c r="D282" s="333"/>
      <c r="E282" s="333"/>
      <c r="F282" s="348"/>
      <c r="G282" s="55" t="s">
        <v>22</v>
      </c>
      <c r="H282" s="82">
        <v>7</v>
      </c>
      <c r="I282" s="82">
        <f>計算基礎!$H$4*(計算基礎!$G$4/H282)*B$278</f>
        <v>59681.142857142855</v>
      </c>
      <c r="J282" s="42">
        <f t="shared" si="48"/>
        <v>134381.14285714284</v>
      </c>
      <c r="K282" s="42">
        <f t="shared" si="44"/>
        <v>134400</v>
      </c>
    </row>
    <row r="283" spans="1:11" ht="15" customHeight="1">
      <c r="A283" s="330"/>
      <c r="B283" s="333"/>
      <c r="C283" s="333"/>
      <c r="D283" s="333"/>
      <c r="E283" s="333"/>
      <c r="F283" s="348"/>
      <c r="G283" s="55" t="s">
        <v>23</v>
      </c>
      <c r="H283" s="82">
        <v>6</v>
      </c>
      <c r="I283" s="82">
        <f>計算基礎!$H$4*(計算基礎!$G$4/H283)*B$278</f>
        <v>69628</v>
      </c>
      <c r="J283" s="42">
        <f t="shared" si="48"/>
        <v>144328</v>
      </c>
      <c r="K283" s="42">
        <f t="shared" si="44"/>
        <v>144400</v>
      </c>
    </row>
    <row r="284" spans="1:11" ht="15" customHeight="1" thickBot="1">
      <c r="A284" s="331"/>
      <c r="B284" s="337"/>
      <c r="C284" s="337"/>
      <c r="D284" s="337"/>
      <c r="E284" s="337"/>
      <c r="F284" s="349"/>
      <c r="G284" s="56" t="s">
        <v>24</v>
      </c>
      <c r="H284" s="151">
        <v>5</v>
      </c>
      <c r="I284" s="87">
        <f>計算基礎!$H$4*(計算基礎!$G$4/H284)*B$278</f>
        <v>83553.600000000006</v>
      </c>
      <c r="J284" s="165">
        <f t="shared" si="48"/>
        <v>158253.6</v>
      </c>
      <c r="K284" s="164">
        <f t="shared" si="44"/>
        <v>158300</v>
      </c>
    </row>
    <row r="285" spans="1:11" ht="15" customHeight="1" thickTop="1">
      <c r="A285" s="329">
        <v>4000</v>
      </c>
      <c r="B285" s="332">
        <v>10</v>
      </c>
      <c r="C285" s="332">
        <f>計算基礎!$J$2*B285</f>
        <v>63000</v>
      </c>
      <c r="D285" s="332">
        <f>A285*2</f>
        <v>8000</v>
      </c>
      <c r="E285" s="332">
        <f>A285+25</f>
        <v>4025</v>
      </c>
      <c r="F285" s="350">
        <f>ROUNDUP(((24*E285^2)+(2670*E285))*0.0001/B285,-2)</f>
        <v>4000</v>
      </c>
      <c r="G285" s="53" t="s">
        <v>58</v>
      </c>
      <c r="H285" s="86">
        <v>14</v>
      </c>
      <c r="I285" s="81">
        <f>計算基礎!$H$4*(計算基礎!$G$4/H285)*B$285</f>
        <v>29840.571428571428</v>
      </c>
      <c r="J285" s="42">
        <f>C$285+D$285+F$285+I285</f>
        <v>104840.57142857142</v>
      </c>
      <c r="K285" s="60">
        <f t="shared" si="44"/>
        <v>104900</v>
      </c>
    </row>
    <row r="286" spans="1:11" ht="15" customHeight="1">
      <c r="A286" s="330"/>
      <c r="B286" s="333"/>
      <c r="C286" s="333"/>
      <c r="D286" s="333"/>
      <c r="E286" s="333"/>
      <c r="F286" s="348"/>
      <c r="G286" s="55" t="s">
        <v>19</v>
      </c>
      <c r="H286" s="82">
        <v>11</v>
      </c>
      <c r="I286" s="82">
        <f>計算基礎!$H$4*(計算基礎!$G$4/H286)*B$285</f>
        <v>37978.909090909088</v>
      </c>
      <c r="J286" s="42">
        <f t="shared" ref="J286:J291" si="49">C$285+D$285+F$285+I286</f>
        <v>112978.90909090909</v>
      </c>
      <c r="K286" s="42">
        <f t="shared" si="44"/>
        <v>113000</v>
      </c>
    </row>
    <row r="287" spans="1:11" ht="15" customHeight="1">
      <c r="A287" s="330"/>
      <c r="B287" s="333"/>
      <c r="C287" s="333"/>
      <c r="D287" s="333"/>
      <c r="E287" s="333"/>
      <c r="F287" s="348"/>
      <c r="G287" s="55" t="s">
        <v>20</v>
      </c>
      <c r="H287" s="82">
        <v>9</v>
      </c>
      <c r="I287" s="82">
        <f>計算基礎!$H$4*(計算基礎!$G$4/H287)*B$285</f>
        <v>46418.666666666672</v>
      </c>
      <c r="J287" s="42">
        <f t="shared" si="49"/>
        <v>121418.66666666667</v>
      </c>
      <c r="K287" s="42">
        <f t="shared" si="44"/>
        <v>121500</v>
      </c>
    </row>
    <row r="288" spans="1:11" ht="15" customHeight="1">
      <c r="A288" s="330"/>
      <c r="B288" s="333"/>
      <c r="C288" s="333"/>
      <c r="D288" s="333"/>
      <c r="E288" s="333"/>
      <c r="F288" s="348"/>
      <c r="G288" s="55" t="s">
        <v>21</v>
      </c>
      <c r="H288" s="82">
        <v>8</v>
      </c>
      <c r="I288" s="82">
        <f>計算基礎!$H$4*(計算基礎!$G$4/H288)*B$285</f>
        <v>52221</v>
      </c>
      <c r="J288" s="42">
        <f t="shared" si="49"/>
        <v>127221</v>
      </c>
      <c r="K288" s="42">
        <f t="shared" si="44"/>
        <v>127300</v>
      </c>
    </row>
    <row r="289" spans="1:11" ht="15" customHeight="1">
      <c r="A289" s="330"/>
      <c r="B289" s="333"/>
      <c r="C289" s="333"/>
      <c r="D289" s="333"/>
      <c r="E289" s="333"/>
      <c r="F289" s="348"/>
      <c r="G289" s="55" t="s">
        <v>22</v>
      </c>
      <c r="H289" s="82">
        <v>7</v>
      </c>
      <c r="I289" s="82">
        <f>計算基礎!$H$4*(計算基礎!$G$4/H289)*B$285</f>
        <v>59681.142857142855</v>
      </c>
      <c r="J289" s="42">
        <f t="shared" si="49"/>
        <v>134681.14285714284</v>
      </c>
      <c r="K289" s="42">
        <f t="shared" si="44"/>
        <v>134700</v>
      </c>
    </row>
    <row r="290" spans="1:11" ht="15" customHeight="1">
      <c r="A290" s="330"/>
      <c r="B290" s="333"/>
      <c r="C290" s="333"/>
      <c r="D290" s="333"/>
      <c r="E290" s="333"/>
      <c r="F290" s="348"/>
      <c r="G290" s="55" t="s">
        <v>23</v>
      </c>
      <c r="H290" s="82">
        <v>6</v>
      </c>
      <c r="I290" s="82">
        <f>計算基礎!$H$4*(計算基礎!$G$4/H290)*B$285</f>
        <v>69628</v>
      </c>
      <c r="J290" s="42">
        <f t="shared" si="49"/>
        <v>144628</v>
      </c>
      <c r="K290" s="42">
        <f t="shared" si="44"/>
        <v>144700</v>
      </c>
    </row>
    <row r="291" spans="1:11" ht="15" customHeight="1" thickBot="1">
      <c r="A291" s="331"/>
      <c r="B291" s="333"/>
      <c r="C291" s="333"/>
      <c r="D291" s="333"/>
      <c r="E291" s="333"/>
      <c r="F291" s="348"/>
      <c r="G291" s="57" t="s">
        <v>24</v>
      </c>
      <c r="H291" s="151">
        <v>5</v>
      </c>
      <c r="I291" s="87">
        <f>計算基礎!$H$4*(計算基礎!$G$4/H291)*B$285</f>
        <v>83553.600000000006</v>
      </c>
      <c r="J291" s="164">
        <f t="shared" si="49"/>
        <v>158553.60000000001</v>
      </c>
      <c r="K291" s="165">
        <f t="shared" si="44"/>
        <v>158600</v>
      </c>
    </row>
    <row r="292" spans="1:11" ht="15" customHeight="1" thickTop="1">
      <c r="A292" s="329">
        <v>4100</v>
      </c>
      <c r="B292" s="332">
        <v>10</v>
      </c>
      <c r="C292" s="332">
        <f>計算基礎!$J$2*B292</f>
        <v>63000</v>
      </c>
      <c r="D292" s="332">
        <f>A292*2</f>
        <v>8200</v>
      </c>
      <c r="E292" s="332">
        <f>A292+25</f>
        <v>4125</v>
      </c>
      <c r="F292" s="350">
        <f>ROUNDUP(((24*E292^2)+(2670*E292))*0.0001/B292,-2)</f>
        <v>4200</v>
      </c>
      <c r="G292" s="58" t="s">
        <v>58</v>
      </c>
      <c r="H292" s="86">
        <v>14</v>
      </c>
      <c r="I292" s="69">
        <f>計算基礎!$H$4*(計算基礎!$G$4/H292)*B$292</f>
        <v>29840.571428571428</v>
      </c>
      <c r="J292" s="239">
        <f>C$292+D$292+F$292+I292</f>
        <v>105240.57142857142</v>
      </c>
      <c r="K292" s="42">
        <f t="shared" si="44"/>
        <v>105300</v>
      </c>
    </row>
    <row r="293" spans="1:11" ht="15" customHeight="1">
      <c r="A293" s="330"/>
      <c r="B293" s="333"/>
      <c r="C293" s="333"/>
      <c r="D293" s="333"/>
      <c r="E293" s="333"/>
      <c r="F293" s="348"/>
      <c r="G293" s="55" t="s">
        <v>19</v>
      </c>
      <c r="H293" s="82">
        <v>11</v>
      </c>
      <c r="I293" s="82">
        <f>計算基礎!$H$4*(計算基礎!$G$4/H293)*B$292</f>
        <v>37978.909090909088</v>
      </c>
      <c r="J293" s="42">
        <f t="shared" ref="J293:J298" si="50">C$292+D$292+F$292+I293</f>
        <v>113378.90909090909</v>
      </c>
      <c r="K293" s="42">
        <f t="shared" si="44"/>
        <v>113400</v>
      </c>
    </row>
    <row r="294" spans="1:11" ht="15" customHeight="1">
      <c r="A294" s="330"/>
      <c r="B294" s="333"/>
      <c r="C294" s="333"/>
      <c r="D294" s="333"/>
      <c r="E294" s="333"/>
      <c r="F294" s="348"/>
      <c r="G294" s="55" t="s">
        <v>20</v>
      </c>
      <c r="H294" s="82">
        <v>9</v>
      </c>
      <c r="I294" s="82">
        <f>計算基礎!$H$4*(計算基礎!$G$4/H294)*B$292</f>
        <v>46418.666666666672</v>
      </c>
      <c r="J294" s="42">
        <f t="shared" si="50"/>
        <v>121818.66666666667</v>
      </c>
      <c r="K294" s="42">
        <f t="shared" si="44"/>
        <v>121900</v>
      </c>
    </row>
    <row r="295" spans="1:11" ht="15" customHeight="1">
      <c r="A295" s="330"/>
      <c r="B295" s="333"/>
      <c r="C295" s="333"/>
      <c r="D295" s="333"/>
      <c r="E295" s="333"/>
      <c r="F295" s="348"/>
      <c r="G295" s="55" t="s">
        <v>21</v>
      </c>
      <c r="H295" s="82">
        <v>8</v>
      </c>
      <c r="I295" s="82">
        <f>計算基礎!$H$4*(計算基礎!$G$4/H295)*B$292</f>
        <v>52221</v>
      </c>
      <c r="J295" s="42">
        <f t="shared" si="50"/>
        <v>127621</v>
      </c>
      <c r="K295" s="42">
        <f t="shared" si="44"/>
        <v>127700</v>
      </c>
    </row>
    <row r="296" spans="1:11" ht="15" customHeight="1">
      <c r="A296" s="330"/>
      <c r="B296" s="333"/>
      <c r="C296" s="333"/>
      <c r="D296" s="333"/>
      <c r="E296" s="333"/>
      <c r="F296" s="348"/>
      <c r="G296" s="55" t="s">
        <v>22</v>
      </c>
      <c r="H296" s="82">
        <v>7</v>
      </c>
      <c r="I296" s="82">
        <f>計算基礎!$H$4*(計算基礎!$G$4/H296)*B$292</f>
        <v>59681.142857142855</v>
      </c>
      <c r="J296" s="42">
        <f t="shared" si="50"/>
        <v>135081.14285714284</v>
      </c>
      <c r="K296" s="42">
        <f t="shared" si="44"/>
        <v>135100</v>
      </c>
    </row>
    <row r="297" spans="1:11" ht="15" customHeight="1">
      <c r="A297" s="330"/>
      <c r="B297" s="333"/>
      <c r="C297" s="333"/>
      <c r="D297" s="333"/>
      <c r="E297" s="333"/>
      <c r="F297" s="348"/>
      <c r="G297" s="55" t="s">
        <v>23</v>
      </c>
      <c r="H297" s="82">
        <v>6</v>
      </c>
      <c r="I297" s="82">
        <f>計算基礎!$H$4*(計算基礎!$G$4/H297)*B$292</f>
        <v>69628</v>
      </c>
      <c r="J297" s="42">
        <f t="shared" si="50"/>
        <v>145028</v>
      </c>
      <c r="K297" s="42">
        <f t="shared" si="44"/>
        <v>145100</v>
      </c>
    </row>
    <row r="298" spans="1:11" ht="15" customHeight="1" thickBot="1">
      <c r="A298" s="344"/>
      <c r="B298" s="345"/>
      <c r="C298" s="345"/>
      <c r="D298" s="345"/>
      <c r="E298" s="345"/>
      <c r="F298" s="352"/>
      <c r="G298" s="121" t="s">
        <v>24</v>
      </c>
      <c r="H298" s="167">
        <v>5</v>
      </c>
      <c r="I298" s="151">
        <f>計算基礎!$H$4*(計算基礎!$G$4/H298)*B$292</f>
        <v>83553.600000000006</v>
      </c>
      <c r="J298" s="164">
        <f t="shared" si="50"/>
        <v>158953.60000000001</v>
      </c>
      <c r="K298" s="164">
        <f t="shared" si="44"/>
        <v>159000</v>
      </c>
    </row>
    <row r="299" spans="1:11" ht="15" customHeight="1" thickTop="1">
      <c r="A299" s="341">
        <v>4200</v>
      </c>
      <c r="B299" s="333">
        <v>11</v>
      </c>
      <c r="C299" s="333">
        <f>計算基礎!$J$2*B299</f>
        <v>69300</v>
      </c>
      <c r="D299" s="333">
        <f>A299*2</f>
        <v>8400</v>
      </c>
      <c r="E299" s="333">
        <f>A299+25</f>
        <v>4225</v>
      </c>
      <c r="F299" s="348">
        <f>ROUNDUP(((24*E299^2)+(2670*E299))*0.0001/B299,-2)</f>
        <v>4000</v>
      </c>
      <c r="G299" s="53" t="s">
        <v>58</v>
      </c>
      <c r="H299" s="81">
        <v>14</v>
      </c>
      <c r="I299" s="232">
        <f>計算基礎!$H$4*(計算基礎!$G$4/H299)*B$299</f>
        <v>32824.62857142857</v>
      </c>
      <c r="J299" s="240">
        <f>C$299+D$299+F$299+I299</f>
        <v>114524.62857142856</v>
      </c>
      <c r="K299" s="180">
        <f t="shared" si="44"/>
        <v>114600</v>
      </c>
    </row>
    <row r="300" spans="1:11" ht="15" customHeight="1">
      <c r="A300" s="330"/>
      <c r="B300" s="333"/>
      <c r="C300" s="333"/>
      <c r="D300" s="333"/>
      <c r="E300" s="333"/>
      <c r="F300" s="348"/>
      <c r="G300" s="55" t="s">
        <v>19</v>
      </c>
      <c r="H300" s="82">
        <v>11</v>
      </c>
      <c r="I300" s="55">
        <f>計算基礎!$H$4*(計算基礎!$G$4/H300)*B$299</f>
        <v>41776.800000000003</v>
      </c>
      <c r="J300" s="40">
        <f t="shared" ref="J300:J305" si="51">C$299+D$299+F$299+I300</f>
        <v>123476.8</v>
      </c>
      <c r="K300" s="42">
        <f t="shared" si="44"/>
        <v>123500</v>
      </c>
    </row>
    <row r="301" spans="1:11" ht="15" customHeight="1">
      <c r="A301" s="330"/>
      <c r="B301" s="333"/>
      <c r="C301" s="333"/>
      <c r="D301" s="333"/>
      <c r="E301" s="333"/>
      <c r="F301" s="348"/>
      <c r="G301" s="55" t="s">
        <v>20</v>
      </c>
      <c r="H301" s="82">
        <v>9</v>
      </c>
      <c r="I301" s="55">
        <f>計算基礎!$H$4*(計算基礎!$G$4/H301)*B$299</f>
        <v>51060.533333333333</v>
      </c>
      <c r="J301" s="40">
        <f t="shared" si="51"/>
        <v>132760.53333333333</v>
      </c>
      <c r="K301" s="42">
        <f t="shared" si="44"/>
        <v>132800</v>
      </c>
    </row>
    <row r="302" spans="1:11" ht="15" customHeight="1">
      <c r="A302" s="330"/>
      <c r="B302" s="333"/>
      <c r="C302" s="333"/>
      <c r="D302" s="333"/>
      <c r="E302" s="333"/>
      <c r="F302" s="348"/>
      <c r="G302" s="55" t="s">
        <v>21</v>
      </c>
      <c r="H302" s="82">
        <v>8</v>
      </c>
      <c r="I302" s="55">
        <f>計算基礎!$H$4*(計算基礎!$G$4/H302)*B$299</f>
        <v>57443.100000000006</v>
      </c>
      <c r="J302" s="40">
        <f t="shared" si="51"/>
        <v>139143.1</v>
      </c>
      <c r="K302" s="42">
        <f t="shared" si="44"/>
        <v>139200</v>
      </c>
    </row>
    <row r="303" spans="1:11" ht="15" customHeight="1">
      <c r="A303" s="330"/>
      <c r="B303" s="333"/>
      <c r="C303" s="333"/>
      <c r="D303" s="333"/>
      <c r="E303" s="333"/>
      <c r="F303" s="348"/>
      <c r="G303" s="55" t="s">
        <v>22</v>
      </c>
      <c r="H303" s="82">
        <v>7</v>
      </c>
      <c r="I303" s="55">
        <f>計算基礎!$H$4*(計算基礎!$G$4/H303)*B$299</f>
        <v>65649.257142857139</v>
      </c>
      <c r="J303" s="40">
        <f t="shared" si="51"/>
        <v>147349.25714285712</v>
      </c>
      <c r="K303" s="42">
        <f t="shared" si="44"/>
        <v>147400</v>
      </c>
    </row>
    <row r="304" spans="1:11" ht="15" customHeight="1">
      <c r="A304" s="330"/>
      <c r="B304" s="333"/>
      <c r="C304" s="333"/>
      <c r="D304" s="333"/>
      <c r="E304" s="333"/>
      <c r="F304" s="348"/>
      <c r="G304" s="55" t="s">
        <v>23</v>
      </c>
      <c r="H304" s="82">
        <v>6</v>
      </c>
      <c r="I304" s="55">
        <f>計算基礎!$H$4*(計算基礎!$G$4/H304)*B$299</f>
        <v>76590.8</v>
      </c>
      <c r="J304" s="40">
        <f t="shared" si="51"/>
        <v>158290.79999999999</v>
      </c>
      <c r="K304" s="42">
        <f t="shared" si="44"/>
        <v>158300</v>
      </c>
    </row>
    <row r="305" spans="1:11" ht="15" customHeight="1" thickBot="1">
      <c r="A305" s="331"/>
      <c r="B305" s="333"/>
      <c r="C305" s="333"/>
      <c r="D305" s="333"/>
      <c r="E305" s="333"/>
      <c r="F305" s="348"/>
      <c r="G305" s="55" t="s">
        <v>24</v>
      </c>
      <c r="H305" s="82">
        <v>5</v>
      </c>
      <c r="I305" s="55">
        <f>計算基礎!$H$4*(計算基礎!$G$4/H305)*B$299</f>
        <v>91908.96</v>
      </c>
      <c r="J305" s="43">
        <f t="shared" si="51"/>
        <v>173608.96000000002</v>
      </c>
      <c r="K305" s="43">
        <f t="shared" si="44"/>
        <v>173700</v>
      </c>
    </row>
    <row r="306" spans="1:11" ht="14.25" thickBot="1">
      <c r="A306" s="234"/>
      <c r="B306" s="235"/>
      <c r="C306" s="235"/>
      <c r="D306" s="235"/>
      <c r="E306" s="235"/>
      <c r="F306" s="235"/>
      <c r="G306" s="229"/>
    </row>
    <row r="307" spans="1:11" ht="15" customHeight="1" thickBot="1">
      <c r="A307" s="145" t="s">
        <v>1</v>
      </c>
      <c r="B307" s="148" t="s">
        <v>61</v>
      </c>
      <c r="C307" s="147" t="str">
        <f>"融着費(@" &amp; 計算基礎!$J$2&amp;")"</f>
        <v>融着費(@6300)</v>
      </c>
      <c r="D307" s="148" t="s">
        <v>60</v>
      </c>
      <c r="E307" s="148"/>
      <c r="F307" s="148" t="s">
        <v>59</v>
      </c>
      <c r="G307" s="145" t="s">
        <v>0</v>
      </c>
      <c r="H307" s="146" t="s">
        <v>3</v>
      </c>
      <c r="I307" s="147" t="s">
        <v>2</v>
      </c>
      <c r="J307" s="150"/>
      <c r="K307" s="150" t="s">
        <v>49</v>
      </c>
    </row>
    <row r="308" spans="1:11" ht="15" customHeight="1" thickTop="1">
      <c r="A308" s="341">
        <v>4300</v>
      </c>
      <c r="B308" s="333">
        <v>11</v>
      </c>
      <c r="C308" s="333">
        <f>計算基礎!$J$2*B308</f>
        <v>69300</v>
      </c>
      <c r="D308" s="333">
        <f>A308*2</f>
        <v>8600</v>
      </c>
      <c r="E308" s="342">
        <f>A308+25</f>
        <v>4325</v>
      </c>
      <c r="F308" s="347">
        <f>ROUNDUP(((24*E308^2)+(2670*E308))*0.0001/B308,-2)</f>
        <v>4200</v>
      </c>
      <c r="G308" s="58" t="s">
        <v>58</v>
      </c>
      <c r="H308" s="245">
        <v>14</v>
      </c>
      <c r="I308" s="81">
        <f>計算基礎!$H$4*(計算基礎!$G$4/H308)*B$308</f>
        <v>32824.62857142857</v>
      </c>
      <c r="J308" s="42">
        <f t="shared" ref="J308:J314" si="52">C$308+D$308+F$308+I308</f>
        <v>114924.62857142856</v>
      </c>
      <c r="K308" s="42">
        <f t="shared" ref="K308:K349" si="53">ROUNDUP(J308,-2)</f>
        <v>115000</v>
      </c>
    </row>
    <row r="309" spans="1:11" ht="15" customHeight="1">
      <c r="A309" s="330"/>
      <c r="B309" s="333"/>
      <c r="C309" s="333"/>
      <c r="D309" s="333"/>
      <c r="E309" s="333"/>
      <c r="F309" s="348"/>
      <c r="G309" s="55" t="s">
        <v>19</v>
      </c>
      <c r="H309" s="82">
        <v>11</v>
      </c>
      <c r="I309" s="82">
        <f>計算基礎!$H$4*(計算基礎!$G$4/H309)*B$308</f>
        <v>41776.800000000003</v>
      </c>
      <c r="J309" s="42">
        <f t="shared" si="52"/>
        <v>123876.8</v>
      </c>
      <c r="K309" s="42">
        <f t="shared" si="53"/>
        <v>123900</v>
      </c>
    </row>
    <row r="310" spans="1:11" ht="15" customHeight="1">
      <c r="A310" s="330"/>
      <c r="B310" s="333"/>
      <c r="C310" s="333"/>
      <c r="D310" s="333"/>
      <c r="E310" s="333"/>
      <c r="F310" s="348"/>
      <c r="G310" s="55" t="s">
        <v>20</v>
      </c>
      <c r="H310" s="82">
        <v>9</v>
      </c>
      <c r="I310" s="82">
        <f>計算基礎!$H$4*(計算基礎!$G$4/H310)*B$308</f>
        <v>51060.533333333333</v>
      </c>
      <c r="J310" s="42">
        <f t="shared" si="52"/>
        <v>133160.53333333333</v>
      </c>
      <c r="K310" s="42">
        <f t="shared" si="53"/>
        <v>133200</v>
      </c>
    </row>
    <row r="311" spans="1:11" ht="15" customHeight="1">
      <c r="A311" s="330"/>
      <c r="B311" s="333"/>
      <c r="C311" s="333"/>
      <c r="D311" s="333"/>
      <c r="E311" s="333"/>
      <c r="F311" s="348"/>
      <c r="G311" s="55" t="s">
        <v>21</v>
      </c>
      <c r="H311" s="82">
        <v>8</v>
      </c>
      <c r="I311" s="82">
        <f>計算基礎!$H$4*(計算基礎!$G$4/H311)*B$308</f>
        <v>57443.100000000006</v>
      </c>
      <c r="J311" s="42">
        <f t="shared" si="52"/>
        <v>139543.1</v>
      </c>
      <c r="K311" s="42">
        <f t="shared" si="53"/>
        <v>139600</v>
      </c>
    </row>
    <row r="312" spans="1:11" ht="15" customHeight="1">
      <c r="A312" s="330"/>
      <c r="B312" s="333"/>
      <c r="C312" s="333"/>
      <c r="D312" s="333"/>
      <c r="E312" s="333"/>
      <c r="F312" s="348"/>
      <c r="G312" s="55" t="s">
        <v>22</v>
      </c>
      <c r="H312" s="82">
        <v>7</v>
      </c>
      <c r="I312" s="82">
        <f>計算基礎!$H$4*(計算基礎!$G$4/H312)*B$308</f>
        <v>65649.257142857139</v>
      </c>
      <c r="J312" s="42">
        <f t="shared" si="52"/>
        <v>147749.25714285712</v>
      </c>
      <c r="K312" s="42">
        <f t="shared" si="53"/>
        <v>147800</v>
      </c>
    </row>
    <row r="313" spans="1:11" ht="15" customHeight="1">
      <c r="A313" s="330"/>
      <c r="B313" s="333"/>
      <c r="C313" s="333"/>
      <c r="D313" s="333"/>
      <c r="E313" s="333"/>
      <c r="F313" s="348"/>
      <c r="G313" s="55" t="s">
        <v>23</v>
      </c>
      <c r="H313" s="82">
        <v>6</v>
      </c>
      <c r="I313" s="82">
        <f>計算基礎!$H$4*(計算基礎!$G$4/H313)*B$308</f>
        <v>76590.8</v>
      </c>
      <c r="J313" s="42">
        <f t="shared" si="52"/>
        <v>158690.79999999999</v>
      </c>
      <c r="K313" s="42">
        <f t="shared" si="53"/>
        <v>158700</v>
      </c>
    </row>
    <row r="314" spans="1:11" ht="15" customHeight="1" thickBot="1">
      <c r="A314" s="335"/>
      <c r="B314" s="337"/>
      <c r="C314" s="337"/>
      <c r="D314" s="337"/>
      <c r="E314" s="337"/>
      <c r="F314" s="349"/>
      <c r="G314" s="56" t="s">
        <v>24</v>
      </c>
      <c r="H314" s="87">
        <v>5</v>
      </c>
      <c r="I314" s="87">
        <f>計算基礎!$H$4*(計算基礎!$G$4/H314)*B$308</f>
        <v>91908.96</v>
      </c>
      <c r="J314" s="164">
        <f t="shared" si="52"/>
        <v>174008.96000000002</v>
      </c>
      <c r="K314" s="164">
        <f t="shared" si="53"/>
        <v>174100</v>
      </c>
    </row>
    <row r="315" spans="1:11" ht="15" customHeight="1" thickTop="1">
      <c r="A315" s="341">
        <v>4400</v>
      </c>
      <c r="B315" s="332">
        <v>11</v>
      </c>
      <c r="C315" s="332">
        <f>計算基礎!$J$2*B315</f>
        <v>69300</v>
      </c>
      <c r="D315" s="332">
        <f>A315*2</f>
        <v>8800</v>
      </c>
      <c r="E315" s="342">
        <f>A315+25</f>
        <v>4425</v>
      </c>
      <c r="F315" s="350">
        <f>ROUNDUP(((24*E315^2)+(2670*E315))*0.0001/B315,-2)</f>
        <v>4400</v>
      </c>
      <c r="G315" s="53" t="s">
        <v>58</v>
      </c>
      <c r="H315" s="81">
        <v>14</v>
      </c>
      <c r="I315" s="81">
        <f>計算基礎!$H$4*(計算基礎!$G$4/H315)*B$315</f>
        <v>32824.62857142857</v>
      </c>
      <c r="J315" s="60">
        <f>C$315+D$315+F$315+I315</f>
        <v>115324.62857142856</v>
      </c>
      <c r="K315" s="60">
        <f t="shared" si="53"/>
        <v>115400</v>
      </c>
    </row>
    <row r="316" spans="1:11" ht="15" customHeight="1">
      <c r="A316" s="330"/>
      <c r="B316" s="333"/>
      <c r="C316" s="333"/>
      <c r="D316" s="333"/>
      <c r="E316" s="333"/>
      <c r="F316" s="348"/>
      <c r="G316" s="55" t="s">
        <v>19</v>
      </c>
      <c r="H316" s="82">
        <v>11</v>
      </c>
      <c r="I316" s="81">
        <f>計算基礎!$H$4*(計算基礎!$G$4/H316)*B$315</f>
        <v>41776.800000000003</v>
      </c>
      <c r="J316" s="42">
        <f t="shared" ref="J316:J321" si="54">C$315+D$315+F$315+I316</f>
        <v>124276.8</v>
      </c>
      <c r="K316" s="42">
        <f t="shared" si="53"/>
        <v>124300</v>
      </c>
    </row>
    <row r="317" spans="1:11" ht="15" customHeight="1">
      <c r="A317" s="330"/>
      <c r="B317" s="333"/>
      <c r="C317" s="333"/>
      <c r="D317" s="333"/>
      <c r="E317" s="333"/>
      <c r="F317" s="348"/>
      <c r="G317" s="55" t="s">
        <v>20</v>
      </c>
      <c r="H317" s="82">
        <v>9</v>
      </c>
      <c r="I317" s="81">
        <f>計算基礎!$H$4*(計算基礎!$G$4/H317)*B$315</f>
        <v>51060.533333333333</v>
      </c>
      <c r="J317" s="42">
        <f t="shared" si="54"/>
        <v>133560.53333333333</v>
      </c>
      <c r="K317" s="42">
        <f t="shared" si="53"/>
        <v>133600</v>
      </c>
    </row>
    <row r="318" spans="1:11" ht="15" customHeight="1">
      <c r="A318" s="330"/>
      <c r="B318" s="333"/>
      <c r="C318" s="333"/>
      <c r="D318" s="333"/>
      <c r="E318" s="333"/>
      <c r="F318" s="348"/>
      <c r="G318" s="55" t="s">
        <v>21</v>
      </c>
      <c r="H318" s="82">
        <v>8</v>
      </c>
      <c r="I318" s="81">
        <f>計算基礎!$H$4*(計算基礎!$G$4/H318)*B$315</f>
        <v>57443.100000000006</v>
      </c>
      <c r="J318" s="42">
        <f t="shared" si="54"/>
        <v>139943.1</v>
      </c>
      <c r="K318" s="42">
        <f t="shared" si="53"/>
        <v>140000</v>
      </c>
    </row>
    <row r="319" spans="1:11" ht="15" customHeight="1">
      <c r="A319" s="330"/>
      <c r="B319" s="333"/>
      <c r="C319" s="333"/>
      <c r="D319" s="333"/>
      <c r="E319" s="333"/>
      <c r="F319" s="348"/>
      <c r="G319" s="55" t="s">
        <v>22</v>
      </c>
      <c r="H319" s="82">
        <v>7</v>
      </c>
      <c r="I319" s="81">
        <f>計算基礎!$H$4*(計算基礎!$G$4/H319)*B$315</f>
        <v>65649.257142857139</v>
      </c>
      <c r="J319" s="42">
        <f t="shared" si="54"/>
        <v>148149.25714285712</v>
      </c>
      <c r="K319" s="42">
        <f t="shared" si="53"/>
        <v>148200</v>
      </c>
    </row>
    <row r="320" spans="1:11" ht="15" customHeight="1">
      <c r="A320" s="330"/>
      <c r="B320" s="333"/>
      <c r="C320" s="333"/>
      <c r="D320" s="333"/>
      <c r="E320" s="333"/>
      <c r="F320" s="348"/>
      <c r="G320" s="55" t="s">
        <v>23</v>
      </c>
      <c r="H320" s="82">
        <v>6</v>
      </c>
      <c r="I320" s="81">
        <f>計算基礎!$H$4*(計算基礎!$G$4/H320)*B$315</f>
        <v>76590.8</v>
      </c>
      <c r="J320" s="42">
        <f t="shared" si="54"/>
        <v>159090.79999999999</v>
      </c>
      <c r="K320" s="42">
        <f t="shared" si="53"/>
        <v>159100</v>
      </c>
    </row>
    <row r="321" spans="1:11" ht="15" customHeight="1" thickBot="1">
      <c r="A321" s="331"/>
      <c r="B321" s="333"/>
      <c r="C321" s="333"/>
      <c r="D321" s="333"/>
      <c r="E321" s="333"/>
      <c r="F321" s="348"/>
      <c r="G321" s="57" t="s">
        <v>24</v>
      </c>
      <c r="H321" s="151">
        <v>5</v>
      </c>
      <c r="I321" s="238">
        <f>計算基礎!$H$4*(計算基礎!$G$4/H321)*B$315</f>
        <v>91908.96</v>
      </c>
      <c r="J321" s="164">
        <f t="shared" si="54"/>
        <v>174408.96000000002</v>
      </c>
      <c r="K321" s="164">
        <f t="shared" si="53"/>
        <v>174500</v>
      </c>
    </row>
    <row r="322" spans="1:11" ht="15" customHeight="1" thickTop="1">
      <c r="A322" s="329">
        <v>4500</v>
      </c>
      <c r="B322" s="332">
        <v>11</v>
      </c>
      <c r="C322" s="332">
        <f>計算基礎!$J$2*B322</f>
        <v>69300</v>
      </c>
      <c r="D322" s="332">
        <f>A322*2</f>
        <v>9000</v>
      </c>
      <c r="E322" s="332">
        <f>A322+25</f>
        <v>4525</v>
      </c>
      <c r="F322" s="350">
        <f>ROUNDUP(((24*E322^2)+(2670*E322))*0.0001/B322,-2)</f>
        <v>4600</v>
      </c>
      <c r="G322" s="58" t="s">
        <v>58</v>
      </c>
      <c r="H322" s="86">
        <v>14</v>
      </c>
      <c r="I322" s="58">
        <f>計算基礎!$H$4*(計算基礎!$G$4/H322)*B$322</f>
        <v>32824.62857142857</v>
      </c>
      <c r="J322" s="60">
        <f>C$322+D$322+F$322+I322</f>
        <v>115724.62857142856</v>
      </c>
      <c r="K322" s="60">
        <f t="shared" si="53"/>
        <v>115800</v>
      </c>
    </row>
    <row r="323" spans="1:11" ht="15" customHeight="1">
      <c r="A323" s="330"/>
      <c r="B323" s="333"/>
      <c r="C323" s="333"/>
      <c r="D323" s="333"/>
      <c r="E323" s="333"/>
      <c r="F323" s="348"/>
      <c r="G323" s="55" t="s">
        <v>19</v>
      </c>
      <c r="H323" s="82">
        <v>11</v>
      </c>
      <c r="I323" s="81">
        <f>計算基礎!$H$4*(計算基礎!$G$4/H323)*B$322</f>
        <v>41776.800000000003</v>
      </c>
      <c r="J323" s="42">
        <f t="shared" ref="J323:J328" si="55">C$322+D$322+F$322+I323</f>
        <v>124676.8</v>
      </c>
      <c r="K323" s="42">
        <f t="shared" si="53"/>
        <v>124700</v>
      </c>
    </row>
    <row r="324" spans="1:11" ht="15" customHeight="1">
      <c r="A324" s="330"/>
      <c r="B324" s="333"/>
      <c r="C324" s="333"/>
      <c r="D324" s="333"/>
      <c r="E324" s="333"/>
      <c r="F324" s="348"/>
      <c r="G324" s="55" t="s">
        <v>20</v>
      </c>
      <c r="H324" s="82">
        <v>9</v>
      </c>
      <c r="I324" s="81">
        <f>計算基礎!$H$4*(計算基礎!$G$4/H324)*B$322</f>
        <v>51060.533333333333</v>
      </c>
      <c r="J324" s="42">
        <f t="shared" si="55"/>
        <v>133960.53333333333</v>
      </c>
      <c r="K324" s="42">
        <f t="shared" si="53"/>
        <v>134000</v>
      </c>
    </row>
    <row r="325" spans="1:11" ht="15" customHeight="1">
      <c r="A325" s="330"/>
      <c r="B325" s="333"/>
      <c r="C325" s="333"/>
      <c r="D325" s="333"/>
      <c r="E325" s="333"/>
      <c r="F325" s="348"/>
      <c r="G325" s="55" t="s">
        <v>21</v>
      </c>
      <c r="H325" s="82">
        <v>8</v>
      </c>
      <c r="I325" s="81">
        <f>計算基礎!$H$4*(計算基礎!$G$4/H325)*B$322</f>
        <v>57443.100000000006</v>
      </c>
      <c r="J325" s="42">
        <f t="shared" si="55"/>
        <v>140343.1</v>
      </c>
      <c r="K325" s="42">
        <f t="shared" si="53"/>
        <v>140400</v>
      </c>
    </row>
    <row r="326" spans="1:11" ht="15" customHeight="1">
      <c r="A326" s="330"/>
      <c r="B326" s="333"/>
      <c r="C326" s="333"/>
      <c r="D326" s="333"/>
      <c r="E326" s="333"/>
      <c r="F326" s="348"/>
      <c r="G326" s="55" t="s">
        <v>22</v>
      </c>
      <c r="H326" s="82">
        <v>7</v>
      </c>
      <c r="I326" s="81">
        <f>計算基礎!$H$4*(計算基礎!$G$4/H326)*B$322</f>
        <v>65649.257142857139</v>
      </c>
      <c r="J326" s="42">
        <f t="shared" si="55"/>
        <v>148549.25714285712</v>
      </c>
      <c r="K326" s="42">
        <f t="shared" si="53"/>
        <v>148600</v>
      </c>
    </row>
    <row r="327" spans="1:11" ht="15" customHeight="1">
      <c r="A327" s="330"/>
      <c r="B327" s="333"/>
      <c r="C327" s="333"/>
      <c r="D327" s="333"/>
      <c r="E327" s="333"/>
      <c r="F327" s="348"/>
      <c r="G327" s="55" t="s">
        <v>23</v>
      </c>
      <c r="H327" s="82">
        <v>6</v>
      </c>
      <c r="I327" s="81">
        <f>計算基礎!$H$4*(計算基礎!$G$4/H327)*B$322</f>
        <v>76590.8</v>
      </c>
      <c r="J327" s="42">
        <f t="shared" si="55"/>
        <v>159490.79999999999</v>
      </c>
      <c r="K327" s="42">
        <f t="shared" si="53"/>
        <v>159500</v>
      </c>
    </row>
    <row r="328" spans="1:11" ht="15" customHeight="1" thickBot="1">
      <c r="A328" s="344"/>
      <c r="B328" s="345"/>
      <c r="C328" s="345"/>
      <c r="D328" s="345"/>
      <c r="E328" s="345"/>
      <c r="F328" s="352"/>
      <c r="G328" s="121" t="s">
        <v>24</v>
      </c>
      <c r="H328" s="167">
        <v>5</v>
      </c>
      <c r="I328" s="238">
        <f>計算基礎!$H$4*(計算基礎!$G$4/H328)*B$322</f>
        <v>91908.96</v>
      </c>
      <c r="J328" s="164">
        <f t="shared" si="55"/>
        <v>174808.96000000002</v>
      </c>
      <c r="K328" s="164">
        <f t="shared" si="53"/>
        <v>174900</v>
      </c>
    </row>
    <row r="329" spans="1:11" ht="15" customHeight="1" thickTop="1">
      <c r="A329" s="341">
        <v>4600</v>
      </c>
      <c r="B329" s="333">
        <v>12</v>
      </c>
      <c r="C329" s="333">
        <f>計算基礎!$J$2*B329</f>
        <v>75600</v>
      </c>
      <c r="D329" s="333">
        <f>A329*2</f>
        <v>9200</v>
      </c>
      <c r="E329" s="333">
        <f>A329+25</f>
        <v>4625</v>
      </c>
      <c r="F329" s="348">
        <f>ROUNDUP(((24*E329^2)+(2670*E329))*0.0001/B329,-2)</f>
        <v>4400</v>
      </c>
      <c r="G329" s="53" t="s">
        <v>58</v>
      </c>
      <c r="H329" s="81">
        <v>14</v>
      </c>
      <c r="I329" s="177">
        <f>計算基礎!$H$4*(計算基礎!$G$4/H329)*B$329</f>
        <v>35808.685714285719</v>
      </c>
      <c r="J329" s="180">
        <f>C$329+D$329+F$329+I329</f>
        <v>125008.68571428572</v>
      </c>
      <c r="K329" s="180">
        <f t="shared" si="53"/>
        <v>125100</v>
      </c>
    </row>
    <row r="330" spans="1:11" ht="15" customHeight="1">
      <c r="A330" s="330"/>
      <c r="B330" s="333"/>
      <c r="C330" s="333"/>
      <c r="D330" s="333"/>
      <c r="E330" s="333"/>
      <c r="F330" s="348"/>
      <c r="G330" s="55" t="s">
        <v>19</v>
      </c>
      <c r="H330" s="82">
        <v>11</v>
      </c>
      <c r="I330" s="81">
        <f>計算基礎!$H$4*(計算基礎!$G$4/H330)*B$329</f>
        <v>45574.69090909091</v>
      </c>
      <c r="J330" s="42">
        <f t="shared" ref="J330:J335" si="56">C$329+D$329+F$329+I330</f>
        <v>134774.69090909092</v>
      </c>
      <c r="K330" s="42">
        <f t="shared" si="53"/>
        <v>134800</v>
      </c>
    </row>
    <row r="331" spans="1:11" ht="15" customHeight="1">
      <c r="A331" s="330"/>
      <c r="B331" s="333"/>
      <c r="C331" s="333"/>
      <c r="D331" s="333"/>
      <c r="E331" s="333"/>
      <c r="F331" s="348"/>
      <c r="G331" s="55" t="s">
        <v>20</v>
      </c>
      <c r="H331" s="82">
        <v>9</v>
      </c>
      <c r="I331" s="81">
        <f>計算基礎!$H$4*(計算基礎!$G$4/H331)*B$329</f>
        <v>55702.400000000001</v>
      </c>
      <c r="J331" s="42">
        <f t="shared" si="56"/>
        <v>144902.39999999999</v>
      </c>
      <c r="K331" s="42">
        <f t="shared" si="53"/>
        <v>145000</v>
      </c>
    </row>
    <row r="332" spans="1:11" ht="15" customHeight="1">
      <c r="A332" s="330"/>
      <c r="B332" s="333"/>
      <c r="C332" s="333"/>
      <c r="D332" s="333"/>
      <c r="E332" s="333"/>
      <c r="F332" s="348"/>
      <c r="G332" s="55" t="s">
        <v>21</v>
      </c>
      <c r="H332" s="82">
        <v>8</v>
      </c>
      <c r="I332" s="81">
        <f>計算基礎!$H$4*(計算基礎!$G$4/H332)*B$329</f>
        <v>62665.200000000004</v>
      </c>
      <c r="J332" s="42">
        <f t="shared" si="56"/>
        <v>151865.20000000001</v>
      </c>
      <c r="K332" s="42">
        <f t="shared" si="53"/>
        <v>151900</v>
      </c>
    </row>
    <row r="333" spans="1:11" ht="15" customHeight="1">
      <c r="A333" s="330"/>
      <c r="B333" s="333"/>
      <c r="C333" s="333"/>
      <c r="D333" s="333"/>
      <c r="E333" s="333"/>
      <c r="F333" s="348"/>
      <c r="G333" s="55" t="s">
        <v>22</v>
      </c>
      <c r="H333" s="82">
        <v>7</v>
      </c>
      <c r="I333" s="81">
        <f>計算基礎!$H$4*(計算基礎!$G$4/H333)*B$329</f>
        <v>71617.371428571438</v>
      </c>
      <c r="J333" s="42">
        <f t="shared" si="56"/>
        <v>160817.37142857144</v>
      </c>
      <c r="K333" s="42">
        <f t="shared" si="53"/>
        <v>160900</v>
      </c>
    </row>
    <row r="334" spans="1:11" ht="15" customHeight="1">
      <c r="A334" s="330"/>
      <c r="B334" s="333"/>
      <c r="C334" s="333"/>
      <c r="D334" s="333"/>
      <c r="E334" s="333"/>
      <c r="F334" s="348"/>
      <c r="G334" s="55" t="s">
        <v>23</v>
      </c>
      <c r="H334" s="82">
        <v>6</v>
      </c>
      <c r="I334" s="81">
        <f>計算基礎!$H$4*(計算基礎!$G$4/H334)*B$329</f>
        <v>83553.600000000006</v>
      </c>
      <c r="J334" s="42">
        <f t="shared" si="56"/>
        <v>172753.6</v>
      </c>
      <c r="K334" s="42">
        <f t="shared" si="53"/>
        <v>172800</v>
      </c>
    </row>
    <row r="335" spans="1:11" ht="15" customHeight="1" thickBot="1">
      <c r="A335" s="331"/>
      <c r="B335" s="337"/>
      <c r="C335" s="337"/>
      <c r="D335" s="337"/>
      <c r="E335" s="337"/>
      <c r="F335" s="349"/>
      <c r="G335" s="56" t="s">
        <v>24</v>
      </c>
      <c r="H335" s="151">
        <v>5</v>
      </c>
      <c r="I335" s="238">
        <f>計算基礎!$H$4*(計算基礎!$G$4/H335)*B$329</f>
        <v>100264.32000000001</v>
      </c>
      <c r="J335" s="164">
        <f t="shared" si="56"/>
        <v>189464.32000000001</v>
      </c>
      <c r="K335" s="164">
        <f t="shared" si="53"/>
        <v>189500</v>
      </c>
    </row>
    <row r="336" spans="1:11" ht="15" customHeight="1" thickTop="1">
      <c r="A336" s="329">
        <v>4700</v>
      </c>
      <c r="B336" s="332">
        <v>12</v>
      </c>
      <c r="C336" s="332">
        <f>計算基礎!$J$2*B336</f>
        <v>75600</v>
      </c>
      <c r="D336" s="332">
        <f>A336*2</f>
        <v>9400</v>
      </c>
      <c r="E336" s="332">
        <f>A336+25</f>
        <v>4725</v>
      </c>
      <c r="F336" s="350">
        <f>ROUNDUP(((24*E336^2)+(2670*E336))*0.0001/B336,-2)</f>
        <v>4600</v>
      </c>
      <c r="G336" s="53" t="s">
        <v>58</v>
      </c>
      <c r="H336" s="86">
        <v>14</v>
      </c>
      <c r="I336" s="58">
        <f>計算基礎!$H$4*(計算基礎!$G$4/H336)*B$336</f>
        <v>35808.685714285719</v>
      </c>
      <c r="J336" s="60">
        <f>C$336+D$336+F$336+I336</f>
        <v>125408.68571428572</v>
      </c>
      <c r="K336" s="60">
        <f t="shared" si="53"/>
        <v>125500</v>
      </c>
    </row>
    <row r="337" spans="1:11" ht="15" customHeight="1">
      <c r="A337" s="330"/>
      <c r="B337" s="333"/>
      <c r="C337" s="333"/>
      <c r="D337" s="333"/>
      <c r="E337" s="333"/>
      <c r="F337" s="348"/>
      <c r="G337" s="55" t="s">
        <v>19</v>
      </c>
      <c r="H337" s="82">
        <v>11</v>
      </c>
      <c r="I337" s="53">
        <f>計算基礎!$H$4*(計算基礎!$G$4/H337)*B$336</f>
        <v>45574.69090909091</v>
      </c>
      <c r="J337" s="42">
        <f t="shared" ref="J337:J342" si="57">C$336+D$336+F$336+I337</f>
        <v>135174.69090909092</v>
      </c>
      <c r="K337" s="42">
        <f t="shared" si="53"/>
        <v>135200</v>
      </c>
    </row>
    <row r="338" spans="1:11" ht="15" customHeight="1">
      <c r="A338" s="330"/>
      <c r="B338" s="333"/>
      <c r="C338" s="333"/>
      <c r="D338" s="333"/>
      <c r="E338" s="333"/>
      <c r="F338" s="348"/>
      <c r="G338" s="55" t="s">
        <v>20</v>
      </c>
      <c r="H338" s="82">
        <v>9</v>
      </c>
      <c r="I338" s="53">
        <f>計算基礎!$H$4*(計算基礎!$G$4/H338)*B$336</f>
        <v>55702.400000000001</v>
      </c>
      <c r="J338" s="42">
        <f t="shared" si="57"/>
        <v>145302.39999999999</v>
      </c>
      <c r="K338" s="42">
        <f t="shared" si="53"/>
        <v>145400</v>
      </c>
    </row>
    <row r="339" spans="1:11" ht="15" customHeight="1">
      <c r="A339" s="330"/>
      <c r="B339" s="333"/>
      <c r="C339" s="333"/>
      <c r="D339" s="333"/>
      <c r="E339" s="333"/>
      <c r="F339" s="348"/>
      <c r="G339" s="55" t="s">
        <v>21</v>
      </c>
      <c r="H339" s="82">
        <v>8</v>
      </c>
      <c r="I339" s="53">
        <f>計算基礎!$H$4*(計算基礎!$G$4/H339)*B$336</f>
        <v>62665.200000000004</v>
      </c>
      <c r="J339" s="42">
        <f t="shared" si="57"/>
        <v>152265.20000000001</v>
      </c>
      <c r="K339" s="42">
        <f t="shared" si="53"/>
        <v>152300</v>
      </c>
    </row>
    <row r="340" spans="1:11" ht="15" customHeight="1">
      <c r="A340" s="330"/>
      <c r="B340" s="333"/>
      <c r="C340" s="333"/>
      <c r="D340" s="333"/>
      <c r="E340" s="333"/>
      <c r="F340" s="348"/>
      <c r="G340" s="55" t="s">
        <v>22</v>
      </c>
      <c r="H340" s="82">
        <v>7</v>
      </c>
      <c r="I340" s="53">
        <f>計算基礎!$H$4*(計算基礎!$G$4/H340)*B$336</f>
        <v>71617.371428571438</v>
      </c>
      <c r="J340" s="42">
        <f t="shared" si="57"/>
        <v>161217.37142857144</v>
      </c>
      <c r="K340" s="42">
        <f t="shared" si="53"/>
        <v>161300</v>
      </c>
    </row>
    <row r="341" spans="1:11" ht="15" customHeight="1">
      <c r="A341" s="330"/>
      <c r="B341" s="333"/>
      <c r="C341" s="333"/>
      <c r="D341" s="333"/>
      <c r="E341" s="333"/>
      <c r="F341" s="348"/>
      <c r="G341" s="55" t="s">
        <v>23</v>
      </c>
      <c r="H341" s="82">
        <v>6</v>
      </c>
      <c r="I341" s="53">
        <f>計算基礎!$H$4*(計算基礎!$G$4/H341)*B$336</f>
        <v>83553.600000000006</v>
      </c>
      <c r="J341" s="42">
        <f t="shared" si="57"/>
        <v>173153.6</v>
      </c>
      <c r="K341" s="42">
        <f t="shared" si="53"/>
        <v>173200</v>
      </c>
    </row>
    <row r="342" spans="1:11" ht="15" customHeight="1" thickBot="1">
      <c r="A342" s="331"/>
      <c r="B342" s="333"/>
      <c r="C342" s="333"/>
      <c r="D342" s="333"/>
      <c r="E342" s="333"/>
      <c r="F342" s="348"/>
      <c r="G342" s="57" t="s">
        <v>24</v>
      </c>
      <c r="H342" s="151">
        <v>5</v>
      </c>
      <c r="I342" s="48">
        <f>計算基礎!$H$4*(計算基礎!$G$4/H342)*B$336</f>
        <v>100264.32000000001</v>
      </c>
      <c r="J342" s="165">
        <f t="shared" si="57"/>
        <v>189864.32000000001</v>
      </c>
      <c r="K342" s="165">
        <f t="shared" si="53"/>
        <v>189900</v>
      </c>
    </row>
    <row r="343" spans="1:11" ht="15" customHeight="1" thickTop="1">
      <c r="A343" s="329">
        <v>4800</v>
      </c>
      <c r="B343" s="332">
        <v>12</v>
      </c>
      <c r="C343" s="332">
        <f>計算基礎!$J$2*B343</f>
        <v>75600</v>
      </c>
      <c r="D343" s="332">
        <f>A343*2</f>
        <v>9600</v>
      </c>
      <c r="E343" s="332">
        <f>A343+25</f>
        <v>4825</v>
      </c>
      <c r="F343" s="350">
        <f>ROUNDUP(((24*E343^2)+(2670*E343))*0.0001/B343,-2)</f>
        <v>4800</v>
      </c>
      <c r="G343" s="58" t="s">
        <v>58</v>
      </c>
      <c r="H343" s="86">
        <v>14</v>
      </c>
      <c r="I343" s="81">
        <f>計算基礎!$H$4*(計算基礎!$G$4/H343)*B$343</f>
        <v>35808.685714285719</v>
      </c>
      <c r="J343" s="42">
        <f>C$343+D$343+F$343+I343</f>
        <v>125808.68571428572</v>
      </c>
      <c r="K343" s="42">
        <f t="shared" si="53"/>
        <v>125900</v>
      </c>
    </row>
    <row r="344" spans="1:11" ht="15" customHeight="1">
      <c r="A344" s="330"/>
      <c r="B344" s="333"/>
      <c r="C344" s="333"/>
      <c r="D344" s="333"/>
      <c r="E344" s="333"/>
      <c r="F344" s="348"/>
      <c r="G344" s="55" t="s">
        <v>19</v>
      </c>
      <c r="H344" s="82">
        <v>11</v>
      </c>
      <c r="I344" s="81">
        <f>計算基礎!$H$4*(計算基礎!$G$4/H344)*B$343</f>
        <v>45574.69090909091</v>
      </c>
      <c r="J344" s="42">
        <f t="shared" ref="J344:J349" si="58">C$343+D$343+F$343+I344</f>
        <v>135574.69090909092</v>
      </c>
      <c r="K344" s="42">
        <f t="shared" si="53"/>
        <v>135600</v>
      </c>
    </row>
    <row r="345" spans="1:11" ht="15" customHeight="1">
      <c r="A345" s="330"/>
      <c r="B345" s="333"/>
      <c r="C345" s="333"/>
      <c r="D345" s="333"/>
      <c r="E345" s="333"/>
      <c r="F345" s="348"/>
      <c r="G345" s="55" t="s">
        <v>20</v>
      </c>
      <c r="H345" s="82">
        <v>9</v>
      </c>
      <c r="I345" s="81">
        <f>計算基礎!$H$4*(計算基礎!$G$4/H345)*B$343</f>
        <v>55702.400000000001</v>
      </c>
      <c r="J345" s="42">
        <f t="shared" si="58"/>
        <v>145702.39999999999</v>
      </c>
      <c r="K345" s="42">
        <f t="shared" si="53"/>
        <v>145800</v>
      </c>
    </row>
    <row r="346" spans="1:11" ht="15" customHeight="1">
      <c r="A346" s="330"/>
      <c r="B346" s="333"/>
      <c r="C346" s="333"/>
      <c r="D346" s="333"/>
      <c r="E346" s="333"/>
      <c r="F346" s="348"/>
      <c r="G346" s="55" t="s">
        <v>21</v>
      </c>
      <c r="H346" s="82">
        <v>8</v>
      </c>
      <c r="I346" s="81">
        <f>計算基礎!$H$4*(計算基礎!$G$4/H346)*B$343</f>
        <v>62665.200000000004</v>
      </c>
      <c r="J346" s="42">
        <f t="shared" si="58"/>
        <v>152665.20000000001</v>
      </c>
      <c r="K346" s="42">
        <f t="shared" si="53"/>
        <v>152700</v>
      </c>
    </row>
    <row r="347" spans="1:11" ht="15" customHeight="1">
      <c r="A347" s="330"/>
      <c r="B347" s="333"/>
      <c r="C347" s="333"/>
      <c r="D347" s="333"/>
      <c r="E347" s="333"/>
      <c r="F347" s="348"/>
      <c r="G347" s="55" t="s">
        <v>22</v>
      </c>
      <c r="H347" s="82">
        <v>7</v>
      </c>
      <c r="I347" s="81">
        <f>計算基礎!$H$4*(計算基礎!$G$4/H347)*B$343</f>
        <v>71617.371428571438</v>
      </c>
      <c r="J347" s="42">
        <f t="shared" si="58"/>
        <v>161617.37142857144</v>
      </c>
      <c r="K347" s="42">
        <f t="shared" si="53"/>
        <v>161700</v>
      </c>
    </row>
    <row r="348" spans="1:11" ht="15" customHeight="1">
      <c r="A348" s="330"/>
      <c r="B348" s="333"/>
      <c r="C348" s="333"/>
      <c r="D348" s="333"/>
      <c r="E348" s="333"/>
      <c r="F348" s="348"/>
      <c r="G348" s="55" t="s">
        <v>23</v>
      </c>
      <c r="H348" s="82">
        <v>6</v>
      </c>
      <c r="I348" s="81">
        <f>計算基礎!$H$4*(計算基礎!$G$4/H348)*B$343</f>
        <v>83553.600000000006</v>
      </c>
      <c r="J348" s="42">
        <f t="shared" si="58"/>
        <v>173553.6</v>
      </c>
      <c r="K348" s="42">
        <f t="shared" si="53"/>
        <v>173600</v>
      </c>
    </row>
    <row r="349" spans="1:11" ht="15" customHeight="1" thickBot="1">
      <c r="A349" s="331"/>
      <c r="B349" s="333"/>
      <c r="C349" s="333"/>
      <c r="D349" s="333"/>
      <c r="E349" s="333"/>
      <c r="F349" s="348"/>
      <c r="G349" s="57" t="s">
        <v>24</v>
      </c>
      <c r="H349" s="151">
        <v>5</v>
      </c>
      <c r="I349" s="81">
        <f>計算基礎!$H$4*(計算基礎!$G$4/H349)*B$343</f>
        <v>100264.32000000001</v>
      </c>
      <c r="J349" s="42">
        <f t="shared" si="58"/>
        <v>190264.32000000001</v>
      </c>
      <c r="K349" s="42">
        <f t="shared" si="53"/>
        <v>190300</v>
      </c>
    </row>
    <row r="350" spans="1:11" ht="15" customHeight="1" thickTop="1">
      <c r="A350" s="329"/>
      <c r="B350" s="332"/>
      <c r="C350" s="332"/>
      <c r="D350" s="332"/>
      <c r="E350" s="332"/>
      <c r="F350" s="350"/>
      <c r="G350" s="58"/>
      <c r="H350" s="86"/>
      <c r="I350" s="86"/>
      <c r="J350" s="60"/>
      <c r="K350" s="60"/>
    </row>
    <row r="351" spans="1:11" ht="15" customHeight="1">
      <c r="A351" s="330"/>
      <c r="B351" s="333"/>
      <c r="C351" s="333"/>
      <c r="D351" s="333"/>
      <c r="E351" s="333"/>
      <c r="F351" s="348"/>
      <c r="G351" s="55"/>
      <c r="H351" s="82"/>
      <c r="I351" s="82"/>
      <c r="J351" s="40"/>
      <c r="K351" s="42"/>
    </row>
    <row r="352" spans="1:11" ht="15" customHeight="1">
      <c r="A352" s="330"/>
      <c r="B352" s="333"/>
      <c r="C352" s="333"/>
      <c r="D352" s="333"/>
      <c r="E352" s="333"/>
      <c r="F352" s="348"/>
      <c r="G352" s="55"/>
      <c r="H352" s="82"/>
      <c r="I352" s="82"/>
      <c r="J352" s="40"/>
      <c r="K352" s="42"/>
    </row>
    <row r="353" spans="1:11" ht="15" customHeight="1">
      <c r="A353" s="330"/>
      <c r="B353" s="333"/>
      <c r="C353" s="333"/>
      <c r="D353" s="333"/>
      <c r="E353" s="333"/>
      <c r="F353" s="348"/>
      <c r="G353" s="55"/>
      <c r="H353" s="82"/>
      <c r="I353" s="82"/>
      <c r="J353" s="40"/>
      <c r="K353" s="42"/>
    </row>
    <row r="354" spans="1:11" ht="15" customHeight="1">
      <c r="A354" s="330"/>
      <c r="B354" s="333"/>
      <c r="C354" s="333"/>
      <c r="D354" s="333"/>
      <c r="E354" s="333"/>
      <c r="F354" s="348"/>
      <c r="G354" s="55"/>
      <c r="H354" s="82"/>
      <c r="I354" s="82"/>
      <c r="J354" s="40"/>
      <c r="K354" s="42"/>
    </row>
    <row r="355" spans="1:11" ht="15" customHeight="1">
      <c r="A355" s="330"/>
      <c r="B355" s="333"/>
      <c r="C355" s="333"/>
      <c r="D355" s="333"/>
      <c r="E355" s="333"/>
      <c r="F355" s="348"/>
      <c r="G355" s="55"/>
      <c r="H355" s="82"/>
      <c r="I355" s="82"/>
      <c r="J355" s="40"/>
      <c r="K355" s="42"/>
    </row>
    <row r="356" spans="1:11" ht="15" customHeight="1" thickBot="1">
      <c r="A356" s="331"/>
      <c r="B356" s="333"/>
      <c r="C356" s="333"/>
      <c r="D356" s="333"/>
      <c r="E356" s="333"/>
      <c r="F356" s="348"/>
      <c r="G356" s="55"/>
      <c r="H356" s="82"/>
      <c r="I356" s="82"/>
      <c r="J356" s="43"/>
      <c r="K356" s="43"/>
    </row>
    <row r="357" spans="1:11">
      <c r="A357" s="234"/>
      <c r="B357" s="235"/>
      <c r="C357" s="235"/>
      <c r="D357" s="235"/>
      <c r="E357" s="235"/>
      <c r="F357" s="235"/>
      <c r="G357" s="229"/>
    </row>
  </sheetData>
  <mergeCells count="294">
    <mergeCell ref="A350:A356"/>
    <mergeCell ref="B350:B356"/>
    <mergeCell ref="C350:C356"/>
    <mergeCell ref="D350:D356"/>
    <mergeCell ref="E350:E356"/>
    <mergeCell ref="F350:F356"/>
    <mergeCell ref="A336:A342"/>
    <mergeCell ref="B336:B342"/>
    <mergeCell ref="C336:C342"/>
    <mergeCell ref="D336:D342"/>
    <mergeCell ref="E336:E342"/>
    <mergeCell ref="F336:F342"/>
    <mergeCell ref="A343:A349"/>
    <mergeCell ref="B343:B349"/>
    <mergeCell ref="C343:C349"/>
    <mergeCell ref="D343:D349"/>
    <mergeCell ref="E343:E349"/>
    <mergeCell ref="F343:F349"/>
    <mergeCell ref="A322:A328"/>
    <mergeCell ref="B322:B328"/>
    <mergeCell ref="C322:C328"/>
    <mergeCell ref="D322:D328"/>
    <mergeCell ref="E322:E328"/>
    <mergeCell ref="F322:F328"/>
    <mergeCell ref="A329:A335"/>
    <mergeCell ref="B329:B335"/>
    <mergeCell ref="C329:C335"/>
    <mergeCell ref="D329:D335"/>
    <mergeCell ref="E329:E335"/>
    <mergeCell ref="F329:F335"/>
    <mergeCell ref="A308:A314"/>
    <mergeCell ref="B308:B314"/>
    <mergeCell ref="C308:C314"/>
    <mergeCell ref="D308:D314"/>
    <mergeCell ref="E308:E314"/>
    <mergeCell ref="F308:F314"/>
    <mergeCell ref="A315:A321"/>
    <mergeCell ref="B315:B321"/>
    <mergeCell ref="C315:C321"/>
    <mergeCell ref="D315:D321"/>
    <mergeCell ref="E315:E321"/>
    <mergeCell ref="F315:F321"/>
    <mergeCell ref="A292:A298"/>
    <mergeCell ref="B292:B298"/>
    <mergeCell ref="C292:C298"/>
    <mergeCell ref="D292:D298"/>
    <mergeCell ref="E292:E298"/>
    <mergeCell ref="F292:F298"/>
    <mergeCell ref="A299:A305"/>
    <mergeCell ref="B299:B305"/>
    <mergeCell ref="C299:C305"/>
    <mergeCell ref="D299:D305"/>
    <mergeCell ref="E299:E305"/>
    <mergeCell ref="F299:F305"/>
    <mergeCell ref="A278:A284"/>
    <mergeCell ref="B278:B284"/>
    <mergeCell ref="C278:C284"/>
    <mergeCell ref="D278:D284"/>
    <mergeCell ref="E278:E284"/>
    <mergeCell ref="F278:F284"/>
    <mergeCell ref="A285:A291"/>
    <mergeCell ref="B285:B291"/>
    <mergeCell ref="C285:C291"/>
    <mergeCell ref="D285:D291"/>
    <mergeCell ref="E285:E291"/>
    <mergeCell ref="F285:F291"/>
    <mergeCell ref="E257:E263"/>
    <mergeCell ref="F257:F263"/>
    <mergeCell ref="A264:A270"/>
    <mergeCell ref="B264:B270"/>
    <mergeCell ref="C264:C270"/>
    <mergeCell ref="D264:D270"/>
    <mergeCell ref="E264:E270"/>
    <mergeCell ref="F264:F270"/>
    <mergeCell ref="A271:A277"/>
    <mergeCell ref="B271:B277"/>
    <mergeCell ref="C271:C277"/>
    <mergeCell ref="D271:D277"/>
    <mergeCell ref="E271:E277"/>
    <mergeCell ref="F271:F277"/>
    <mergeCell ref="D248:D254"/>
    <mergeCell ref="D227:D233"/>
    <mergeCell ref="D220:D226"/>
    <mergeCell ref="D234:D240"/>
    <mergeCell ref="D241:D247"/>
    <mergeCell ref="A257:A263"/>
    <mergeCell ref="B257:B263"/>
    <mergeCell ref="C257:C263"/>
    <mergeCell ref="D257:D263"/>
    <mergeCell ref="A248:A254"/>
    <mergeCell ref="B248:B254"/>
    <mergeCell ref="C248:C254"/>
    <mergeCell ref="D169:D175"/>
    <mergeCell ref="D162:D168"/>
    <mergeCell ref="D155:D161"/>
    <mergeCell ref="D197:D203"/>
    <mergeCell ref="D190:D196"/>
    <mergeCell ref="D183:D189"/>
    <mergeCell ref="D176:D182"/>
    <mergeCell ref="D213:D219"/>
    <mergeCell ref="D206:D212"/>
    <mergeCell ref="D53:D59"/>
    <mergeCell ref="D88:D94"/>
    <mergeCell ref="D81:D87"/>
    <mergeCell ref="D74:D80"/>
    <mergeCell ref="D16:D22"/>
    <mergeCell ref="D9:D15"/>
    <mergeCell ref="D2:D8"/>
    <mergeCell ref="D44:D50"/>
    <mergeCell ref="D37:D43"/>
    <mergeCell ref="D30:D36"/>
    <mergeCell ref="D23:D29"/>
    <mergeCell ref="C111:C117"/>
    <mergeCell ref="C104:C110"/>
    <mergeCell ref="C95:C101"/>
    <mergeCell ref="C146:C152"/>
    <mergeCell ref="D67:D73"/>
    <mergeCell ref="D60:D66"/>
    <mergeCell ref="D118:D124"/>
    <mergeCell ref="D111:D117"/>
    <mergeCell ref="D104:D110"/>
    <mergeCell ref="C125:C131"/>
    <mergeCell ref="D146:D152"/>
    <mergeCell ref="D139:D145"/>
    <mergeCell ref="D132:D138"/>
    <mergeCell ref="D125:D131"/>
    <mergeCell ref="D95:D101"/>
    <mergeCell ref="C132:C138"/>
    <mergeCell ref="C169:C175"/>
    <mergeCell ref="C162:C168"/>
    <mergeCell ref="A241:A247"/>
    <mergeCell ref="B241:B247"/>
    <mergeCell ref="A213:A219"/>
    <mergeCell ref="B213:B219"/>
    <mergeCell ref="A220:A226"/>
    <mergeCell ref="C118:C124"/>
    <mergeCell ref="C220:C226"/>
    <mergeCell ref="C241:C247"/>
    <mergeCell ref="C234:C240"/>
    <mergeCell ref="C227:C233"/>
    <mergeCell ref="C213:C219"/>
    <mergeCell ref="C206:C212"/>
    <mergeCell ref="C190:C196"/>
    <mergeCell ref="C183:C189"/>
    <mergeCell ref="C197:C203"/>
    <mergeCell ref="A227:A233"/>
    <mergeCell ref="B227:B233"/>
    <mergeCell ref="A234:A240"/>
    <mergeCell ref="B234:B240"/>
    <mergeCell ref="C176:C182"/>
    <mergeCell ref="C139:C145"/>
    <mergeCell ref="A183:A189"/>
    <mergeCell ref="B183:B189"/>
    <mergeCell ref="A190:A196"/>
    <mergeCell ref="B190:B196"/>
    <mergeCell ref="A169:A175"/>
    <mergeCell ref="B169:B175"/>
    <mergeCell ref="A176:A182"/>
    <mergeCell ref="B176:B182"/>
    <mergeCell ref="B220:B226"/>
    <mergeCell ref="A197:A203"/>
    <mergeCell ref="B197:B203"/>
    <mergeCell ref="A206:A212"/>
    <mergeCell ref="B206:B212"/>
    <mergeCell ref="A155:A161"/>
    <mergeCell ref="B155:B161"/>
    <mergeCell ref="A162:A168"/>
    <mergeCell ref="B162:B168"/>
    <mergeCell ref="C155:C161"/>
    <mergeCell ref="A139:A145"/>
    <mergeCell ref="B139:B145"/>
    <mergeCell ref="A146:A152"/>
    <mergeCell ref="B146:B152"/>
    <mergeCell ref="A125:A131"/>
    <mergeCell ref="B125:B131"/>
    <mergeCell ref="A132:A138"/>
    <mergeCell ref="B132:B138"/>
    <mergeCell ref="B104:B110"/>
    <mergeCell ref="A111:A117"/>
    <mergeCell ref="B111:B117"/>
    <mergeCell ref="A118:A124"/>
    <mergeCell ref="B118:B124"/>
    <mergeCell ref="A104:A110"/>
    <mergeCell ref="B88:B94"/>
    <mergeCell ref="A95:A101"/>
    <mergeCell ref="B95:B101"/>
    <mergeCell ref="C88:C94"/>
    <mergeCell ref="A88:A94"/>
    <mergeCell ref="A74:A80"/>
    <mergeCell ref="B74:B80"/>
    <mergeCell ref="A81:A87"/>
    <mergeCell ref="B81:B87"/>
    <mergeCell ref="C30:C36"/>
    <mergeCell ref="C23:C29"/>
    <mergeCell ref="C16:C22"/>
    <mergeCell ref="C9:C15"/>
    <mergeCell ref="C81:C87"/>
    <mergeCell ref="C74:C80"/>
    <mergeCell ref="C37:C43"/>
    <mergeCell ref="A67:A73"/>
    <mergeCell ref="C44:C50"/>
    <mergeCell ref="C53:C59"/>
    <mergeCell ref="C60:C66"/>
    <mergeCell ref="B44:B50"/>
    <mergeCell ref="B67:B73"/>
    <mergeCell ref="C67:C73"/>
    <mergeCell ref="A53:A59"/>
    <mergeCell ref="B53:B59"/>
    <mergeCell ref="A60:A66"/>
    <mergeCell ref="B60:B66"/>
    <mergeCell ref="A2:A8"/>
    <mergeCell ref="A23:A29"/>
    <mergeCell ref="A16:A22"/>
    <mergeCell ref="A9:A15"/>
    <mergeCell ref="A30:A36"/>
    <mergeCell ref="A44:A50"/>
    <mergeCell ref="A37:A43"/>
    <mergeCell ref="B30:B36"/>
    <mergeCell ref="B23:B29"/>
    <mergeCell ref="B16:B22"/>
    <mergeCell ref="B37:B43"/>
    <mergeCell ref="F2:F8"/>
    <mergeCell ref="F9:F15"/>
    <mergeCell ref="F23:F29"/>
    <mergeCell ref="F16:F22"/>
    <mergeCell ref="E23:E29"/>
    <mergeCell ref="E16:E22"/>
    <mergeCell ref="E9:E15"/>
    <mergeCell ref="E2:E8"/>
    <mergeCell ref="B9:B15"/>
    <mergeCell ref="B2:B8"/>
    <mergeCell ref="C2:C8"/>
    <mergeCell ref="F206:F212"/>
    <mergeCell ref="F197:F203"/>
    <mergeCell ref="F190:F196"/>
    <mergeCell ref="F183:F189"/>
    <mergeCell ref="F176:F182"/>
    <mergeCell ref="F95:F101"/>
    <mergeCell ref="F88:F94"/>
    <mergeCell ref="F81:F87"/>
    <mergeCell ref="F74:F80"/>
    <mergeCell ref="F132:F138"/>
    <mergeCell ref="F125:F131"/>
    <mergeCell ref="F118:F124"/>
    <mergeCell ref="F111:F117"/>
    <mergeCell ref="F104:F110"/>
    <mergeCell ref="E30:E36"/>
    <mergeCell ref="E88:E94"/>
    <mergeCell ref="E81:E87"/>
    <mergeCell ref="E74:E80"/>
    <mergeCell ref="E67:E73"/>
    <mergeCell ref="E60:E66"/>
    <mergeCell ref="E53:E59"/>
    <mergeCell ref="E44:E50"/>
    <mergeCell ref="F169:F175"/>
    <mergeCell ref="F162:F168"/>
    <mergeCell ref="F155:F161"/>
    <mergeCell ref="F146:F152"/>
    <mergeCell ref="F139:F145"/>
    <mergeCell ref="E37:E43"/>
    <mergeCell ref="E155:E161"/>
    <mergeCell ref="E146:E152"/>
    <mergeCell ref="E139:E145"/>
    <mergeCell ref="E132:E138"/>
    <mergeCell ref="F44:F50"/>
    <mergeCell ref="F37:F43"/>
    <mergeCell ref="F30:F36"/>
    <mergeCell ref="F67:F73"/>
    <mergeCell ref="F60:F66"/>
    <mergeCell ref="F53:F59"/>
    <mergeCell ref="F220:F226"/>
    <mergeCell ref="F248:F254"/>
    <mergeCell ref="F241:F247"/>
    <mergeCell ref="F234:F240"/>
    <mergeCell ref="F227:F233"/>
    <mergeCell ref="E95:E101"/>
    <mergeCell ref="E234:E240"/>
    <mergeCell ref="E227:E233"/>
    <mergeCell ref="E220:E226"/>
    <mergeCell ref="E248:E254"/>
    <mergeCell ref="E241:E247"/>
    <mergeCell ref="E169:E175"/>
    <mergeCell ref="E162:E168"/>
    <mergeCell ref="E125:E131"/>
    <mergeCell ref="E118:E124"/>
    <mergeCell ref="E111:E117"/>
    <mergeCell ref="E104:E110"/>
    <mergeCell ref="E213:E219"/>
    <mergeCell ref="E206:E212"/>
    <mergeCell ref="E197:E203"/>
    <mergeCell ref="E190:E196"/>
    <mergeCell ref="E183:E189"/>
    <mergeCell ref="E176:E182"/>
    <mergeCell ref="F213:F219"/>
  </mergeCells>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oddHeader>&amp;L新融着機&amp;22 7010&amp;11 -3T&amp;9（材料費＝各素材価格 / 取り枚数 X 使用枚数(=融着個) X 不良発生率）&amp;R&amp;"ＭＳ Ｐゴシック,太字"&amp;12 2022-6-1
&amp;KFF00001300SQ-3T</oddHeader>
    <oddFooter>&amp;C&amp;14&amp;P/&amp;N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07"/>
  <sheetViews>
    <sheetView showGridLines="0" showRowColHeaders="0" showRuler="0" view="pageLayout" zoomScaleNormal="100" workbookViewId="0"/>
  </sheetViews>
  <sheetFormatPr defaultRowHeight="13.5"/>
  <cols>
    <col min="1" max="1" width="10.875" bestFit="1" customWidth="1"/>
    <col min="2" max="2" width="7.5" bestFit="1" customWidth="1"/>
    <col min="3" max="3" width="11.125" bestFit="1" customWidth="1"/>
    <col min="4" max="4" width="7.125" bestFit="1" customWidth="1"/>
    <col min="5" max="5" width="9.25" hidden="1" customWidth="1"/>
    <col min="6" max="6" width="8.5" bestFit="1" customWidth="1"/>
    <col min="7" max="7" width="11.5" bestFit="1" customWidth="1"/>
    <col min="8" max="8" width="7.125" bestFit="1" customWidth="1"/>
    <col min="9" max="9" width="8.375" customWidth="1"/>
    <col min="10" max="10" width="18.625" hidden="1" customWidth="1"/>
    <col min="11" max="11" width="14" customWidth="1"/>
  </cols>
  <sheetData>
    <row r="1" spans="1:11" ht="15" customHeight="1" thickBot="1">
      <c r="A1" s="145" t="s">
        <v>1</v>
      </c>
      <c r="B1" s="148" t="s">
        <v>61</v>
      </c>
      <c r="C1" s="147" t="str">
        <f>"融着費(@" &amp; 計算基礎!$J$2&amp;")"</f>
        <v>融着費(@6300)</v>
      </c>
      <c r="D1" s="148" t="s">
        <v>60</v>
      </c>
      <c r="E1" s="148"/>
      <c r="F1" s="148" t="s">
        <v>59</v>
      </c>
      <c r="G1" s="148" t="s">
        <v>0</v>
      </c>
      <c r="H1" s="147" t="s">
        <v>3</v>
      </c>
      <c r="I1" s="149" t="s">
        <v>2</v>
      </c>
      <c r="J1" s="150"/>
      <c r="K1" s="150" t="s">
        <v>49</v>
      </c>
    </row>
    <row r="2" spans="1:11" ht="15" customHeight="1" thickTop="1">
      <c r="A2" s="341">
        <v>1350</v>
      </c>
      <c r="B2" s="333">
        <v>4</v>
      </c>
      <c r="C2" s="333">
        <f>計算基礎!$J$2*B2</f>
        <v>25200</v>
      </c>
      <c r="D2" s="333">
        <f>A2*2</f>
        <v>2700</v>
      </c>
      <c r="E2" s="333">
        <f>A2+25</f>
        <v>1375</v>
      </c>
      <c r="F2" s="333">
        <f>ROUNDUP(((24*E2^2)+(2670*E2))*0.0001/B2,-2)</f>
        <v>1300</v>
      </c>
      <c r="G2" s="53" t="s">
        <v>58</v>
      </c>
      <c r="H2" s="81">
        <v>10</v>
      </c>
      <c r="I2" s="69">
        <f>計算基礎!$H$4*(計算基礎!$G$7/H2)*B$2</f>
        <v>26219.68</v>
      </c>
      <c r="J2" s="42">
        <f t="shared" ref="J2:J8" si="0">C$2+D$2+F$2+I2</f>
        <v>55419.68</v>
      </c>
      <c r="K2" s="42">
        <f t="shared" ref="K2:K22" si="1">ROUNDUP(J2,-2)</f>
        <v>55500</v>
      </c>
    </row>
    <row r="3" spans="1:11" ht="15" customHeight="1">
      <c r="A3" s="330"/>
      <c r="B3" s="333"/>
      <c r="C3" s="333"/>
      <c r="D3" s="333"/>
      <c r="E3" s="333"/>
      <c r="F3" s="333"/>
      <c r="G3" s="55" t="s">
        <v>19</v>
      </c>
      <c r="H3" s="82">
        <v>8</v>
      </c>
      <c r="I3" s="111">
        <f>計算基礎!$H$4*(計算基礎!$G$7/H3)*B$2</f>
        <v>32774.6</v>
      </c>
      <c r="J3" s="40">
        <f t="shared" si="0"/>
        <v>61974.6</v>
      </c>
      <c r="K3" s="42">
        <f t="shared" si="1"/>
        <v>62000</v>
      </c>
    </row>
    <row r="4" spans="1:11" ht="15" customHeight="1">
      <c r="A4" s="330"/>
      <c r="B4" s="333"/>
      <c r="C4" s="333"/>
      <c r="D4" s="333"/>
      <c r="E4" s="333"/>
      <c r="F4" s="333"/>
      <c r="G4" s="55" t="s">
        <v>20</v>
      </c>
      <c r="H4" s="82">
        <v>7</v>
      </c>
      <c r="I4" s="111">
        <f>計算基礎!$H$4*(計算基礎!$G$7/H4)*B$2</f>
        <v>37456.685714285712</v>
      </c>
      <c r="J4" s="40">
        <f t="shared" si="0"/>
        <v>66656.685714285704</v>
      </c>
      <c r="K4" s="42">
        <f t="shared" si="1"/>
        <v>66700</v>
      </c>
    </row>
    <row r="5" spans="1:11" ht="15" customHeight="1">
      <c r="A5" s="330"/>
      <c r="B5" s="333"/>
      <c r="C5" s="333"/>
      <c r="D5" s="333"/>
      <c r="E5" s="333"/>
      <c r="F5" s="333"/>
      <c r="G5" s="55" t="s">
        <v>21</v>
      </c>
      <c r="H5" s="82">
        <v>6</v>
      </c>
      <c r="I5" s="111">
        <f>計算基礎!$H$4*(計算基礎!$G$7/H5)*B$2</f>
        <v>43699.466666666667</v>
      </c>
      <c r="J5" s="40">
        <f t="shared" si="0"/>
        <v>72899.466666666674</v>
      </c>
      <c r="K5" s="42">
        <f t="shared" si="1"/>
        <v>72900</v>
      </c>
    </row>
    <row r="6" spans="1:11" ht="15" customHeight="1">
      <c r="A6" s="330"/>
      <c r="B6" s="333"/>
      <c r="C6" s="333"/>
      <c r="D6" s="333"/>
      <c r="E6" s="333"/>
      <c r="F6" s="333"/>
      <c r="G6" s="55" t="s">
        <v>22</v>
      </c>
      <c r="H6" s="82">
        <v>5</v>
      </c>
      <c r="I6" s="111">
        <f>計算基礎!$H$4*(計算基礎!$G$7/H6)*B$2</f>
        <v>52439.360000000001</v>
      </c>
      <c r="J6" s="40">
        <f t="shared" si="0"/>
        <v>81639.360000000001</v>
      </c>
      <c r="K6" s="42">
        <f t="shared" si="1"/>
        <v>81700</v>
      </c>
    </row>
    <row r="7" spans="1:11" ht="15" customHeight="1">
      <c r="A7" s="330"/>
      <c r="B7" s="333"/>
      <c r="C7" s="333"/>
      <c r="D7" s="333"/>
      <c r="E7" s="333"/>
      <c r="F7" s="333"/>
      <c r="G7" s="55" t="s">
        <v>23</v>
      </c>
      <c r="H7" s="82">
        <v>5</v>
      </c>
      <c r="I7" s="111">
        <f>計算基礎!$H$4*(計算基礎!$G$7/H7)*B$2</f>
        <v>52439.360000000001</v>
      </c>
      <c r="J7" s="40">
        <f t="shared" si="0"/>
        <v>81639.360000000001</v>
      </c>
      <c r="K7" s="42">
        <f t="shared" si="1"/>
        <v>81700</v>
      </c>
    </row>
    <row r="8" spans="1:11" ht="15" customHeight="1" thickBot="1">
      <c r="A8" s="335"/>
      <c r="B8" s="337"/>
      <c r="C8" s="337"/>
      <c r="D8" s="337"/>
      <c r="E8" s="337"/>
      <c r="F8" s="337"/>
      <c r="G8" s="56" t="s">
        <v>24</v>
      </c>
      <c r="H8" s="87">
        <v>4</v>
      </c>
      <c r="I8" s="158">
        <f>計算基礎!$H$4*(計算基礎!$G$7/H8)*B$2</f>
        <v>65549.2</v>
      </c>
      <c r="J8" s="41">
        <f t="shared" si="0"/>
        <v>94749.2</v>
      </c>
      <c r="K8" s="41">
        <f t="shared" si="1"/>
        <v>94800</v>
      </c>
    </row>
    <row r="9" spans="1:11" ht="15" customHeight="1" thickTop="1">
      <c r="A9" s="341">
        <v>1400</v>
      </c>
      <c r="B9" s="332">
        <v>4</v>
      </c>
      <c r="C9" s="332">
        <f>計算基礎!$J$2*B9</f>
        <v>25200</v>
      </c>
      <c r="D9" s="332">
        <f>A9*2</f>
        <v>2800</v>
      </c>
      <c r="E9" s="342">
        <f>A9+25</f>
        <v>1425</v>
      </c>
      <c r="F9" s="332">
        <f>ROUNDUP(((24*E9^2)+(2670*E9))*0.0001/B9,-2)</f>
        <v>1400</v>
      </c>
      <c r="G9" s="53" t="s">
        <v>58</v>
      </c>
      <c r="H9" s="81">
        <v>10</v>
      </c>
      <c r="I9" s="69">
        <f>計算基礎!$H$4*(計算基礎!$G$7/H9)*B$9</f>
        <v>26219.68</v>
      </c>
      <c r="J9" s="42">
        <f t="shared" ref="J9:J15" si="2">C$9+D$9+F$9+I9</f>
        <v>55619.68</v>
      </c>
      <c r="K9" s="42">
        <f t="shared" si="1"/>
        <v>55700</v>
      </c>
    </row>
    <row r="10" spans="1:11" ht="15" customHeight="1">
      <c r="A10" s="330"/>
      <c r="B10" s="333"/>
      <c r="C10" s="333"/>
      <c r="D10" s="333"/>
      <c r="E10" s="333"/>
      <c r="F10" s="333"/>
      <c r="G10" s="55" t="s">
        <v>19</v>
      </c>
      <c r="H10" s="82">
        <v>8</v>
      </c>
      <c r="I10" s="111">
        <f>計算基礎!$H$4*(計算基礎!$G$7/H10)*B$9</f>
        <v>32774.6</v>
      </c>
      <c r="J10" s="40">
        <f t="shared" si="2"/>
        <v>62174.6</v>
      </c>
      <c r="K10" s="42">
        <f t="shared" si="1"/>
        <v>62200</v>
      </c>
    </row>
    <row r="11" spans="1:11" ht="15" customHeight="1">
      <c r="A11" s="330"/>
      <c r="B11" s="333"/>
      <c r="C11" s="333"/>
      <c r="D11" s="333"/>
      <c r="E11" s="333"/>
      <c r="F11" s="333"/>
      <c r="G11" s="55" t="s">
        <v>20</v>
      </c>
      <c r="H11" s="82">
        <v>7</v>
      </c>
      <c r="I11" s="111">
        <f>計算基礎!$H$4*(計算基礎!$G$7/H11)*B$9</f>
        <v>37456.685714285712</v>
      </c>
      <c r="J11" s="40">
        <f t="shared" si="2"/>
        <v>66856.685714285704</v>
      </c>
      <c r="K11" s="42">
        <f t="shared" si="1"/>
        <v>66900</v>
      </c>
    </row>
    <row r="12" spans="1:11" ht="15" customHeight="1">
      <c r="A12" s="330"/>
      <c r="B12" s="333"/>
      <c r="C12" s="333"/>
      <c r="D12" s="333"/>
      <c r="E12" s="333"/>
      <c r="F12" s="333"/>
      <c r="G12" s="55" t="s">
        <v>21</v>
      </c>
      <c r="H12" s="82">
        <v>6</v>
      </c>
      <c r="I12" s="111">
        <f>計算基礎!$H$4*(計算基礎!$G$7/H12)*B$9</f>
        <v>43699.466666666667</v>
      </c>
      <c r="J12" s="40">
        <f t="shared" si="2"/>
        <v>73099.466666666674</v>
      </c>
      <c r="K12" s="42">
        <f t="shared" si="1"/>
        <v>73100</v>
      </c>
    </row>
    <row r="13" spans="1:11" ht="15" customHeight="1">
      <c r="A13" s="330"/>
      <c r="B13" s="333"/>
      <c r="C13" s="333"/>
      <c r="D13" s="333"/>
      <c r="E13" s="333"/>
      <c r="F13" s="333"/>
      <c r="G13" s="55" t="s">
        <v>22</v>
      </c>
      <c r="H13" s="82">
        <v>5</v>
      </c>
      <c r="I13" s="111">
        <f>計算基礎!$H$4*(計算基礎!$G$7/H13)*B$9</f>
        <v>52439.360000000001</v>
      </c>
      <c r="J13" s="40">
        <f t="shared" si="2"/>
        <v>81839.360000000001</v>
      </c>
      <c r="K13" s="42">
        <f t="shared" si="1"/>
        <v>81900</v>
      </c>
    </row>
    <row r="14" spans="1:11" ht="15" customHeight="1">
      <c r="A14" s="330"/>
      <c r="B14" s="333"/>
      <c r="C14" s="333"/>
      <c r="D14" s="333"/>
      <c r="E14" s="333"/>
      <c r="F14" s="333"/>
      <c r="G14" s="55" t="s">
        <v>23</v>
      </c>
      <c r="H14" s="82">
        <v>5</v>
      </c>
      <c r="I14" s="111">
        <f>計算基礎!$H$4*(計算基礎!$G$7/H14)*B$9</f>
        <v>52439.360000000001</v>
      </c>
      <c r="J14" s="40">
        <f t="shared" si="2"/>
        <v>81839.360000000001</v>
      </c>
      <c r="K14" s="42">
        <f t="shared" si="1"/>
        <v>81900</v>
      </c>
    </row>
    <row r="15" spans="1:11" ht="15" customHeight="1" thickBot="1">
      <c r="A15" s="331"/>
      <c r="B15" s="337"/>
      <c r="C15" s="337"/>
      <c r="D15" s="337"/>
      <c r="E15" s="337"/>
      <c r="F15" s="337"/>
      <c r="G15" s="57" t="s">
        <v>24</v>
      </c>
      <c r="H15" s="151">
        <v>4</v>
      </c>
      <c r="I15" s="159">
        <f>計算基礎!$H$4*(計算基礎!$G$7/H15)*B$9</f>
        <v>65549.2</v>
      </c>
      <c r="J15" s="41">
        <f t="shared" si="2"/>
        <v>94949.2</v>
      </c>
      <c r="K15" s="41">
        <f t="shared" si="1"/>
        <v>95000</v>
      </c>
    </row>
    <row r="16" spans="1:11" ht="15" customHeight="1" thickTop="1">
      <c r="A16" s="329">
        <v>1450</v>
      </c>
      <c r="B16" s="332">
        <v>4</v>
      </c>
      <c r="C16" s="332">
        <f>計算基礎!$J$2*B16</f>
        <v>25200</v>
      </c>
      <c r="D16" s="332">
        <f>A16*2</f>
        <v>2900</v>
      </c>
      <c r="E16" s="332">
        <f>A16+25</f>
        <v>1475</v>
      </c>
      <c r="F16" s="332">
        <f>ROUNDUP(((24*E16^2)+(2670*E16))*0.0001/B16,-2)</f>
        <v>1500</v>
      </c>
      <c r="G16" s="58" t="s">
        <v>58</v>
      </c>
      <c r="H16" s="86">
        <v>10</v>
      </c>
      <c r="I16" s="160">
        <f>計算基礎!$H$4*(計算基礎!$G$7/H16)*B$16</f>
        <v>26219.68</v>
      </c>
      <c r="J16" s="42">
        <f t="shared" ref="J16:J22" si="3">C$16+D$16+F$16+I16</f>
        <v>55819.68</v>
      </c>
      <c r="K16" s="42">
        <f t="shared" si="1"/>
        <v>55900</v>
      </c>
    </row>
    <row r="17" spans="1:11" ht="15" customHeight="1">
      <c r="A17" s="330"/>
      <c r="B17" s="333"/>
      <c r="C17" s="333"/>
      <c r="D17" s="333"/>
      <c r="E17" s="333"/>
      <c r="F17" s="333"/>
      <c r="G17" s="55" t="s">
        <v>19</v>
      </c>
      <c r="H17" s="82">
        <v>8</v>
      </c>
      <c r="I17" s="111">
        <f>計算基礎!$H$4*(計算基礎!$G$7/H17)*B$16</f>
        <v>32774.6</v>
      </c>
      <c r="J17" s="40">
        <f t="shared" si="3"/>
        <v>62374.6</v>
      </c>
      <c r="K17" s="42">
        <f t="shared" si="1"/>
        <v>62400</v>
      </c>
    </row>
    <row r="18" spans="1:11" ht="15" customHeight="1">
      <c r="A18" s="330"/>
      <c r="B18" s="333"/>
      <c r="C18" s="333"/>
      <c r="D18" s="333"/>
      <c r="E18" s="333"/>
      <c r="F18" s="333"/>
      <c r="G18" s="55" t="s">
        <v>20</v>
      </c>
      <c r="H18" s="82">
        <v>7</v>
      </c>
      <c r="I18" s="111">
        <f>計算基礎!$H$4*(計算基礎!$G$7/H18)*B$16</f>
        <v>37456.685714285712</v>
      </c>
      <c r="J18" s="40">
        <f t="shared" si="3"/>
        <v>67056.685714285704</v>
      </c>
      <c r="K18" s="42">
        <f t="shared" si="1"/>
        <v>67100</v>
      </c>
    </row>
    <row r="19" spans="1:11" ht="15" customHeight="1">
      <c r="A19" s="330"/>
      <c r="B19" s="333"/>
      <c r="C19" s="333"/>
      <c r="D19" s="333"/>
      <c r="E19" s="333"/>
      <c r="F19" s="333"/>
      <c r="G19" s="55" t="s">
        <v>21</v>
      </c>
      <c r="H19" s="82">
        <v>6</v>
      </c>
      <c r="I19" s="111">
        <f>計算基礎!$H$4*(計算基礎!$G$7/H19)*B$16</f>
        <v>43699.466666666667</v>
      </c>
      <c r="J19" s="40">
        <f t="shared" si="3"/>
        <v>73299.466666666674</v>
      </c>
      <c r="K19" s="42">
        <f t="shared" si="1"/>
        <v>73300</v>
      </c>
    </row>
    <row r="20" spans="1:11" ht="15" customHeight="1">
      <c r="A20" s="330"/>
      <c r="B20" s="333"/>
      <c r="C20" s="333"/>
      <c r="D20" s="333"/>
      <c r="E20" s="333"/>
      <c r="F20" s="333"/>
      <c r="G20" s="55" t="s">
        <v>22</v>
      </c>
      <c r="H20" s="82">
        <v>5</v>
      </c>
      <c r="I20" s="111">
        <f>計算基礎!$H$4*(計算基礎!$G$7/H20)*B$16</f>
        <v>52439.360000000001</v>
      </c>
      <c r="J20" s="40">
        <f t="shared" si="3"/>
        <v>82039.360000000001</v>
      </c>
      <c r="K20" s="42">
        <f t="shared" si="1"/>
        <v>82100</v>
      </c>
    </row>
    <row r="21" spans="1:11" ht="15" customHeight="1">
      <c r="A21" s="330"/>
      <c r="B21" s="333"/>
      <c r="C21" s="333"/>
      <c r="D21" s="333"/>
      <c r="E21" s="333"/>
      <c r="F21" s="333"/>
      <c r="G21" s="55" t="s">
        <v>23</v>
      </c>
      <c r="H21" s="82">
        <v>5</v>
      </c>
      <c r="I21" s="111">
        <f>計算基礎!$H$4*(計算基礎!$G$7/H21)*B$16</f>
        <v>52439.360000000001</v>
      </c>
      <c r="J21" s="40">
        <f t="shared" si="3"/>
        <v>82039.360000000001</v>
      </c>
      <c r="K21" s="42">
        <f t="shared" si="1"/>
        <v>82100</v>
      </c>
    </row>
    <row r="22" spans="1:11" ht="15" customHeight="1" thickBot="1">
      <c r="A22" s="331"/>
      <c r="B22" s="333"/>
      <c r="C22" s="333"/>
      <c r="D22" s="333"/>
      <c r="E22" s="333"/>
      <c r="F22" s="333"/>
      <c r="G22" s="57" t="s">
        <v>24</v>
      </c>
      <c r="H22" s="151">
        <v>4</v>
      </c>
      <c r="I22" s="159">
        <f>計算基礎!$H$4*(計算基礎!$G$7/H22)*B$16</f>
        <v>65549.2</v>
      </c>
      <c r="J22" s="41">
        <f t="shared" si="3"/>
        <v>95149.2</v>
      </c>
      <c r="K22" s="41">
        <f t="shared" si="1"/>
        <v>95200</v>
      </c>
    </row>
    <row r="23" spans="1:11" ht="15" customHeight="1" thickTop="1">
      <c r="A23" s="329">
        <v>1500</v>
      </c>
      <c r="B23" s="332">
        <v>4</v>
      </c>
      <c r="C23" s="332">
        <f>計算基礎!$J$2*B23</f>
        <v>25200</v>
      </c>
      <c r="D23" s="332">
        <f>A23*2</f>
        <v>3000</v>
      </c>
      <c r="E23" s="332">
        <f>A23+25</f>
        <v>1525</v>
      </c>
      <c r="F23" s="332">
        <f>ROUNDUP(((24*E23^2)+(2670*E23))*0.0001/B23,-2)</f>
        <v>1500</v>
      </c>
      <c r="G23" s="58" t="s">
        <v>58</v>
      </c>
      <c r="H23" s="86">
        <v>10</v>
      </c>
      <c r="I23" s="160">
        <f>計算基礎!$H$4*(計算基礎!$G$7/H23)*B$23</f>
        <v>26219.68</v>
      </c>
      <c r="J23" s="60">
        <f>C$23+D$23+F$23+I23</f>
        <v>55919.68</v>
      </c>
      <c r="K23" s="60">
        <f t="shared" ref="K23:K29" si="4">ROUNDUP(J23,-2)</f>
        <v>56000</v>
      </c>
    </row>
    <row r="24" spans="1:11" ht="15" customHeight="1">
      <c r="A24" s="330"/>
      <c r="B24" s="333"/>
      <c r="C24" s="333"/>
      <c r="D24" s="333"/>
      <c r="E24" s="333"/>
      <c r="F24" s="333"/>
      <c r="G24" s="55" t="s">
        <v>19</v>
      </c>
      <c r="H24" s="82">
        <v>8</v>
      </c>
      <c r="I24" s="111">
        <f>計算基礎!$H$4*(計算基礎!$G$7/H24)*B$23</f>
        <v>32774.6</v>
      </c>
      <c r="J24" s="40">
        <f t="shared" ref="J24:J29" si="5">C$23+D$23+F$23+I24</f>
        <v>62474.6</v>
      </c>
      <c r="K24" s="42">
        <f t="shared" si="4"/>
        <v>62500</v>
      </c>
    </row>
    <row r="25" spans="1:11" ht="15" customHeight="1">
      <c r="A25" s="330"/>
      <c r="B25" s="333"/>
      <c r="C25" s="333"/>
      <c r="D25" s="333"/>
      <c r="E25" s="333"/>
      <c r="F25" s="333"/>
      <c r="G25" s="55" t="s">
        <v>20</v>
      </c>
      <c r="H25" s="82">
        <v>7</v>
      </c>
      <c r="I25" s="111">
        <f>計算基礎!$H$4*(計算基礎!$G$7/H25)*B$23</f>
        <v>37456.685714285712</v>
      </c>
      <c r="J25" s="40">
        <f t="shared" si="5"/>
        <v>67156.685714285704</v>
      </c>
      <c r="K25" s="42">
        <f t="shared" si="4"/>
        <v>67200</v>
      </c>
    </row>
    <row r="26" spans="1:11" ht="15" customHeight="1">
      <c r="A26" s="330"/>
      <c r="B26" s="333"/>
      <c r="C26" s="333"/>
      <c r="D26" s="333"/>
      <c r="E26" s="333"/>
      <c r="F26" s="333"/>
      <c r="G26" s="55" t="s">
        <v>21</v>
      </c>
      <c r="H26" s="82">
        <v>6</v>
      </c>
      <c r="I26" s="111">
        <f>計算基礎!$H$4*(計算基礎!$G$7/H26)*B$23</f>
        <v>43699.466666666667</v>
      </c>
      <c r="J26" s="40">
        <f t="shared" si="5"/>
        <v>73399.466666666674</v>
      </c>
      <c r="K26" s="42">
        <f t="shared" si="4"/>
        <v>73400</v>
      </c>
    </row>
    <row r="27" spans="1:11" ht="15" customHeight="1">
      <c r="A27" s="330"/>
      <c r="B27" s="333"/>
      <c r="C27" s="333"/>
      <c r="D27" s="333"/>
      <c r="E27" s="333"/>
      <c r="F27" s="333"/>
      <c r="G27" s="55" t="s">
        <v>22</v>
      </c>
      <c r="H27" s="82">
        <v>5</v>
      </c>
      <c r="I27" s="111">
        <f>計算基礎!$H$4*(計算基礎!$G$7/H27)*B$23</f>
        <v>52439.360000000001</v>
      </c>
      <c r="J27" s="40">
        <f t="shared" si="5"/>
        <v>82139.360000000001</v>
      </c>
      <c r="K27" s="42">
        <f t="shared" si="4"/>
        <v>82200</v>
      </c>
    </row>
    <row r="28" spans="1:11" ht="15" customHeight="1">
      <c r="A28" s="330"/>
      <c r="B28" s="333"/>
      <c r="C28" s="333"/>
      <c r="D28" s="333"/>
      <c r="E28" s="333"/>
      <c r="F28" s="333"/>
      <c r="G28" s="55" t="s">
        <v>23</v>
      </c>
      <c r="H28" s="82">
        <v>5</v>
      </c>
      <c r="I28" s="111">
        <f>計算基礎!$H$4*(計算基礎!$G$7/H28)*B$23</f>
        <v>52439.360000000001</v>
      </c>
      <c r="J28" s="40">
        <f t="shared" si="5"/>
        <v>82139.360000000001</v>
      </c>
      <c r="K28" s="42">
        <f t="shared" si="4"/>
        <v>82200</v>
      </c>
    </row>
    <row r="29" spans="1:11" ht="15" customHeight="1" thickBot="1">
      <c r="A29" s="335"/>
      <c r="B29" s="337"/>
      <c r="C29" s="337"/>
      <c r="D29" s="337"/>
      <c r="E29" s="337"/>
      <c r="F29" s="337"/>
      <c r="G29" s="56" t="s">
        <v>24</v>
      </c>
      <c r="H29" s="87">
        <v>4</v>
      </c>
      <c r="I29" s="158">
        <f>計算基礎!$H$4*(計算基礎!$G$7/H29)*B$23</f>
        <v>65549.2</v>
      </c>
      <c r="J29" s="41">
        <f t="shared" si="5"/>
        <v>95249.2</v>
      </c>
      <c r="K29" s="41">
        <f t="shared" si="4"/>
        <v>95300</v>
      </c>
    </row>
    <row r="30" spans="1:11" ht="15" customHeight="1" thickTop="1">
      <c r="A30" s="341">
        <v>1550</v>
      </c>
      <c r="B30" s="333">
        <v>4</v>
      </c>
      <c r="C30" s="333">
        <f>計算基礎!$J$2*B30</f>
        <v>25200</v>
      </c>
      <c r="D30" s="333">
        <f>A30*2</f>
        <v>3100</v>
      </c>
      <c r="E30" s="333">
        <f>A30+25</f>
        <v>1575</v>
      </c>
      <c r="F30" s="333">
        <f>ROUNDUP(((24*E30^2)+(2670*E30))*0.0001/B30,-2)</f>
        <v>1600</v>
      </c>
      <c r="G30" s="53" t="s">
        <v>58</v>
      </c>
      <c r="H30" s="81">
        <v>10</v>
      </c>
      <c r="I30" s="69">
        <f>計算基礎!$H$4*(計算基礎!$G$7/H30)*B$30</f>
        <v>26219.68</v>
      </c>
      <c r="J30" s="42">
        <f>C$30+D$30+F$30+I30</f>
        <v>56119.68</v>
      </c>
      <c r="K30" s="42">
        <f t="shared" ref="K30:K50" si="6">ROUNDUP(J30,-2)</f>
        <v>56200</v>
      </c>
    </row>
    <row r="31" spans="1:11" ht="15" customHeight="1">
      <c r="A31" s="330"/>
      <c r="B31" s="333"/>
      <c r="C31" s="333"/>
      <c r="D31" s="333"/>
      <c r="E31" s="333"/>
      <c r="F31" s="333"/>
      <c r="G31" s="55" t="s">
        <v>19</v>
      </c>
      <c r="H31" s="82">
        <v>8</v>
      </c>
      <c r="I31" s="111">
        <f>計算基礎!$H$4*(計算基礎!$G$7/H31)*B$30</f>
        <v>32774.6</v>
      </c>
      <c r="J31" s="40">
        <f t="shared" ref="J31:J36" si="7">C$30+D$30+F$30+I31</f>
        <v>62674.6</v>
      </c>
      <c r="K31" s="42">
        <f t="shared" si="6"/>
        <v>62700</v>
      </c>
    </row>
    <row r="32" spans="1:11" ht="15" customHeight="1">
      <c r="A32" s="330"/>
      <c r="B32" s="333"/>
      <c r="C32" s="333"/>
      <c r="D32" s="333"/>
      <c r="E32" s="333"/>
      <c r="F32" s="333"/>
      <c r="G32" s="55" t="s">
        <v>20</v>
      </c>
      <c r="H32" s="82">
        <v>7</v>
      </c>
      <c r="I32" s="111">
        <f>計算基礎!$H$4*(計算基礎!$G$7/H32)*B$30</f>
        <v>37456.685714285712</v>
      </c>
      <c r="J32" s="40">
        <f t="shared" si="7"/>
        <v>67356.685714285704</v>
      </c>
      <c r="K32" s="42">
        <f t="shared" si="6"/>
        <v>67400</v>
      </c>
    </row>
    <row r="33" spans="1:11" ht="15" customHeight="1">
      <c r="A33" s="330"/>
      <c r="B33" s="333"/>
      <c r="C33" s="333"/>
      <c r="D33" s="333"/>
      <c r="E33" s="333"/>
      <c r="F33" s="333"/>
      <c r="G33" s="55" t="s">
        <v>21</v>
      </c>
      <c r="H33" s="82">
        <v>6</v>
      </c>
      <c r="I33" s="111">
        <f>計算基礎!$H$4*(計算基礎!$G$7/H33)*B$30</f>
        <v>43699.466666666667</v>
      </c>
      <c r="J33" s="40">
        <f t="shared" si="7"/>
        <v>73599.466666666674</v>
      </c>
      <c r="K33" s="42">
        <f t="shared" si="6"/>
        <v>73600</v>
      </c>
    </row>
    <row r="34" spans="1:11" ht="15" customHeight="1">
      <c r="A34" s="330"/>
      <c r="B34" s="333"/>
      <c r="C34" s="333"/>
      <c r="D34" s="333"/>
      <c r="E34" s="333"/>
      <c r="F34" s="333"/>
      <c r="G34" s="55" t="s">
        <v>22</v>
      </c>
      <c r="H34" s="82">
        <v>5</v>
      </c>
      <c r="I34" s="111">
        <f>計算基礎!$H$4*(計算基礎!$G$7/H34)*B$30</f>
        <v>52439.360000000001</v>
      </c>
      <c r="J34" s="40">
        <f t="shared" si="7"/>
        <v>82339.360000000001</v>
      </c>
      <c r="K34" s="42">
        <f t="shared" si="6"/>
        <v>82400</v>
      </c>
    </row>
    <row r="35" spans="1:11" ht="15" customHeight="1">
      <c r="A35" s="330"/>
      <c r="B35" s="333"/>
      <c r="C35" s="333"/>
      <c r="D35" s="333"/>
      <c r="E35" s="333"/>
      <c r="F35" s="333"/>
      <c r="G35" s="55" t="s">
        <v>23</v>
      </c>
      <c r="H35" s="82">
        <v>5</v>
      </c>
      <c r="I35" s="111">
        <f>計算基礎!$H$4*(計算基礎!$G$7/H35)*B$30</f>
        <v>52439.360000000001</v>
      </c>
      <c r="J35" s="40">
        <f t="shared" si="7"/>
        <v>82339.360000000001</v>
      </c>
      <c r="K35" s="42">
        <f t="shared" si="6"/>
        <v>82400</v>
      </c>
    </row>
    <row r="36" spans="1:11" ht="15" customHeight="1" thickBot="1">
      <c r="A36" s="335"/>
      <c r="B36" s="337"/>
      <c r="C36" s="337"/>
      <c r="D36" s="337"/>
      <c r="E36" s="337"/>
      <c r="F36" s="337"/>
      <c r="G36" s="56" t="s">
        <v>24</v>
      </c>
      <c r="H36" s="87">
        <v>4</v>
      </c>
      <c r="I36" s="158">
        <f>計算基礎!$H$4*(計算基礎!$G$7/H36)*B$30</f>
        <v>65549.2</v>
      </c>
      <c r="J36" s="41">
        <f t="shared" si="7"/>
        <v>95449.2</v>
      </c>
      <c r="K36" s="41">
        <f t="shared" si="6"/>
        <v>95500</v>
      </c>
    </row>
    <row r="37" spans="1:11" ht="15" customHeight="1" thickTop="1">
      <c r="A37" s="341">
        <v>1600</v>
      </c>
      <c r="B37" s="332">
        <v>4</v>
      </c>
      <c r="C37" s="332">
        <f>計算基礎!$J$2*B37</f>
        <v>25200</v>
      </c>
      <c r="D37" s="332">
        <f>A37*2</f>
        <v>3200</v>
      </c>
      <c r="E37" s="342">
        <f>A37+25</f>
        <v>1625</v>
      </c>
      <c r="F37" s="332">
        <f>ROUNDUP(((24*E37^2)+(2670*E37))*0.0001/B37,-2)</f>
        <v>1700</v>
      </c>
      <c r="G37" s="53" t="s">
        <v>58</v>
      </c>
      <c r="H37" s="81">
        <v>10</v>
      </c>
      <c r="I37" s="69">
        <f>計算基礎!$H$4*(計算基礎!$G$7/H37)*B$37</f>
        <v>26219.68</v>
      </c>
      <c r="J37" s="42">
        <f>C$37+D$37+F$37+I37</f>
        <v>56319.68</v>
      </c>
      <c r="K37" s="42">
        <f t="shared" si="6"/>
        <v>56400</v>
      </c>
    </row>
    <row r="38" spans="1:11" ht="15" customHeight="1">
      <c r="A38" s="330"/>
      <c r="B38" s="333"/>
      <c r="C38" s="333"/>
      <c r="D38" s="333"/>
      <c r="E38" s="333"/>
      <c r="F38" s="333"/>
      <c r="G38" s="55" t="s">
        <v>19</v>
      </c>
      <c r="H38" s="82">
        <v>8</v>
      </c>
      <c r="I38" s="111">
        <f>計算基礎!$H$4*(計算基礎!$G$7/H38)*B$37</f>
        <v>32774.6</v>
      </c>
      <c r="J38" s="40">
        <f t="shared" ref="J38:J43" si="8">C$37+D$37+F$37+I38</f>
        <v>62874.6</v>
      </c>
      <c r="K38" s="42">
        <f t="shared" si="6"/>
        <v>62900</v>
      </c>
    </row>
    <row r="39" spans="1:11" ht="15" customHeight="1">
      <c r="A39" s="330"/>
      <c r="B39" s="333"/>
      <c r="C39" s="333"/>
      <c r="D39" s="333"/>
      <c r="E39" s="333"/>
      <c r="F39" s="333"/>
      <c r="G39" s="55" t="s">
        <v>20</v>
      </c>
      <c r="H39" s="82">
        <v>7</v>
      </c>
      <c r="I39" s="111">
        <f>計算基礎!$H$4*(計算基礎!$G$7/H39)*B$37</f>
        <v>37456.685714285712</v>
      </c>
      <c r="J39" s="40">
        <f t="shared" si="8"/>
        <v>67556.685714285704</v>
      </c>
      <c r="K39" s="42">
        <f t="shared" si="6"/>
        <v>67600</v>
      </c>
    </row>
    <row r="40" spans="1:11" ht="15" customHeight="1">
      <c r="A40" s="330"/>
      <c r="B40" s="333"/>
      <c r="C40" s="333"/>
      <c r="D40" s="333"/>
      <c r="E40" s="333"/>
      <c r="F40" s="333"/>
      <c r="G40" s="55" t="s">
        <v>21</v>
      </c>
      <c r="H40" s="82">
        <v>6</v>
      </c>
      <c r="I40" s="111">
        <f>計算基礎!$H$4*(計算基礎!$G$7/H40)*B$37</f>
        <v>43699.466666666667</v>
      </c>
      <c r="J40" s="40">
        <f t="shared" si="8"/>
        <v>73799.466666666674</v>
      </c>
      <c r="K40" s="42">
        <f t="shared" si="6"/>
        <v>73800</v>
      </c>
    </row>
    <row r="41" spans="1:11" ht="15" customHeight="1">
      <c r="A41" s="330"/>
      <c r="B41" s="333"/>
      <c r="C41" s="333"/>
      <c r="D41" s="333"/>
      <c r="E41" s="333"/>
      <c r="F41" s="333"/>
      <c r="G41" s="55" t="s">
        <v>22</v>
      </c>
      <c r="H41" s="82">
        <v>5</v>
      </c>
      <c r="I41" s="111">
        <f>計算基礎!$H$4*(計算基礎!$G$7/H41)*B$37</f>
        <v>52439.360000000001</v>
      </c>
      <c r="J41" s="40">
        <f t="shared" si="8"/>
        <v>82539.360000000001</v>
      </c>
      <c r="K41" s="42">
        <f t="shared" si="6"/>
        <v>82600</v>
      </c>
    </row>
    <row r="42" spans="1:11" ht="15" customHeight="1">
      <c r="A42" s="330"/>
      <c r="B42" s="333"/>
      <c r="C42" s="333"/>
      <c r="D42" s="333"/>
      <c r="E42" s="333"/>
      <c r="F42" s="333"/>
      <c r="G42" s="55" t="s">
        <v>23</v>
      </c>
      <c r="H42" s="82">
        <v>5</v>
      </c>
      <c r="I42" s="111">
        <f>計算基礎!$H$4*(計算基礎!$G$7/H42)*B$37</f>
        <v>52439.360000000001</v>
      </c>
      <c r="J42" s="40">
        <f t="shared" si="8"/>
        <v>82539.360000000001</v>
      </c>
      <c r="K42" s="42">
        <f t="shared" si="6"/>
        <v>82600</v>
      </c>
    </row>
    <row r="43" spans="1:11" ht="15" customHeight="1" thickBot="1">
      <c r="A43" s="331"/>
      <c r="B43" s="337"/>
      <c r="C43" s="337"/>
      <c r="D43" s="337"/>
      <c r="E43" s="337"/>
      <c r="F43" s="337"/>
      <c r="G43" s="57" t="s">
        <v>24</v>
      </c>
      <c r="H43" s="151">
        <v>4</v>
      </c>
      <c r="I43" s="159">
        <f>計算基礎!$H$4*(計算基礎!$G$7/H43)*B$37</f>
        <v>65549.2</v>
      </c>
      <c r="J43" s="41">
        <f t="shared" si="8"/>
        <v>95649.2</v>
      </c>
      <c r="K43" s="41">
        <f t="shared" si="6"/>
        <v>95700</v>
      </c>
    </row>
    <row r="44" spans="1:11" ht="15" customHeight="1" thickTop="1">
      <c r="A44" s="329">
        <v>1650</v>
      </c>
      <c r="B44" s="332">
        <v>4</v>
      </c>
      <c r="C44" s="332">
        <f>計算基礎!$J$2*B44</f>
        <v>25200</v>
      </c>
      <c r="D44" s="332">
        <f>A44*2</f>
        <v>3300</v>
      </c>
      <c r="E44" s="332">
        <f>A44+25</f>
        <v>1675</v>
      </c>
      <c r="F44" s="332">
        <f>ROUNDUP(((24*E44^2)+(2670*E44))*0.0001/B44,-2)</f>
        <v>1800</v>
      </c>
      <c r="G44" s="58" t="s">
        <v>58</v>
      </c>
      <c r="H44" s="86">
        <v>10</v>
      </c>
      <c r="I44" s="169">
        <f>計算基礎!$H$4*(計算基礎!$G$7/H44)*B$44</f>
        <v>26219.68</v>
      </c>
      <c r="J44" s="42">
        <f>C$44+D$44+F$44+I44</f>
        <v>56519.68</v>
      </c>
      <c r="K44" s="42">
        <f t="shared" si="6"/>
        <v>56600</v>
      </c>
    </row>
    <row r="45" spans="1:11" ht="15" customHeight="1">
      <c r="A45" s="330"/>
      <c r="B45" s="333"/>
      <c r="C45" s="333"/>
      <c r="D45" s="333"/>
      <c r="E45" s="333"/>
      <c r="F45" s="333"/>
      <c r="G45" s="55" t="s">
        <v>19</v>
      </c>
      <c r="H45" s="82">
        <v>8</v>
      </c>
      <c r="I45" s="170">
        <f>計算基礎!$H$4*(計算基礎!$G$7/H45)*B$44</f>
        <v>32774.6</v>
      </c>
      <c r="J45" s="40">
        <f t="shared" ref="J45:J50" si="9">C$44+D$44+F$44+I45</f>
        <v>63074.6</v>
      </c>
      <c r="K45" s="42">
        <f t="shared" si="6"/>
        <v>63100</v>
      </c>
    </row>
    <row r="46" spans="1:11" ht="15" customHeight="1">
      <c r="A46" s="330"/>
      <c r="B46" s="333"/>
      <c r="C46" s="333"/>
      <c r="D46" s="333"/>
      <c r="E46" s="333"/>
      <c r="F46" s="333"/>
      <c r="G46" s="55" t="s">
        <v>20</v>
      </c>
      <c r="H46" s="82">
        <v>7</v>
      </c>
      <c r="I46" s="170">
        <f>計算基礎!$H$4*(計算基礎!$G$7/H46)*B$44</f>
        <v>37456.685714285712</v>
      </c>
      <c r="J46" s="40">
        <f t="shared" si="9"/>
        <v>67756.685714285704</v>
      </c>
      <c r="K46" s="42">
        <f t="shared" si="6"/>
        <v>67800</v>
      </c>
    </row>
    <row r="47" spans="1:11" ht="15" customHeight="1">
      <c r="A47" s="330"/>
      <c r="B47" s="333"/>
      <c r="C47" s="333"/>
      <c r="D47" s="333"/>
      <c r="E47" s="333"/>
      <c r="F47" s="333"/>
      <c r="G47" s="55" t="s">
        <v>21</v>
      </c>
      <c r="H47" s="82">
        <v>6</v>
      </c>
      <c r="I47" s="170">
        <f>計算基礎!$H$4*(計算基礎!$G$7/H47)*B$44</f>
        <v>43699.466666666667</v>
      </c>
      <c r="J47" s="40">
        <f t="shared" si="9"/>
        <v>73999.466666666674</v>
      </c>
      <c r="K47" s="42">
        <f t="shared" si="6"/>
        <v>74000</v>
      </c>
    </row>
    <row r="48" spans="1:11" ht="15" customHeight="1">
      <c r="A48" s="330"/>
      <c r="B48" s="333"/>
      <c r="C48" s="333"/>
      <c r="D48" s="333"/>
      <c r="E48" s="333"/>
      <c r="F48" s="333"/>
      <c r="G48" s="55" t="s">
        <v>22</v>
      </c>
      <c r="H48" s="82">
        <v>5</v>
      </c>
      <c r="I48" s="170">
        <f>計算基礎!$H$4*(計算基礎!$G$7/H48)*B$44</f>
        <v>52439.360000000001</v>
      </c>
      <c r="J48" s="40">
        <f t="shared" si="9"/>
        <v>82739.360000000001</v>
      </c>
      <c r="K48" s="42">
        <f t="shared" si="6"/>
        <v>82800</v>
      </c>
    </row>
    <row r="49" spans="1:11" ht="15" customHeight="1">
      <c r="A49" s="330"/>
      <c r="B49" s="333"/>
      <c r="C49" s="333"/>
      <c r="D49" s="333"/>
      <c r="E49" s="333"/>
      <c r="F49" s="333"/>
      <c r="G49" s="55" t="s">
        <v>23</v>
      </c>
      <c r="H49" s="82">
        <v>5</v>
      </c>
      <c r="I49" s="170">
        <f>計算基礎!$H$4*(計算基礎!$G$7/H49)*B$44</f>
        <v>52439.360000000001</v>
      </c>
      <c r="J49" s="40">
        <f t="shared" si="9"/>
        <v>82739.360000000001</v>
      </c>
      <c r="K49" s="42">
        <f t="shared" si="6"/>
        <v>82800</v>
      </c>
    </row>
    <row r="50" spans="1:11" ht="15" customHeight="1" thickBot="1">
      <c r="A50" s="330"/>
      <c r="B50" s="346"/>
      <c r="C50" s="346"/>
      <c r="D50" s="346"/>
      <c r="E50" s="346"/>
      <c r="F50" s="346"/>
      <c r="G50" s="55" t="s">
        <v>24</v>
      </c>
      <c r="H50" s="82">
        <v>4</v>
      </c>
      <c r="I50" s="170">
        <f>計算基礎!$H$4*(計算基礎!$G$7/H50)*B$44</f>
        <v>65549.2</v>
      </c>
      <c r="J50" s="43">
        <f t="shared" si="9"/>
        <v>95849.2</v>
      </c>
      <c r="K50" s="43">
        <f t="shared" si="6"/>
        <v>95900</v>
      </c>
    </row>
    <row r="51" spans="1:11" ht="15" customHeight="1" thickBot="1">
      <c r="A51" s="142"/>
      <c r="B51" s="142"/>
      <c r="C51" s="142"/>
      <c r="D51" s="142"/>
      <c r="E51" s="142"/>
      <c r="F51" s="142"/>
    </row>
    <row r="52" spans="1:11" ht="15" customHeight="1" thickBot="1">
      <c r="A52" s="145" t="s">
        <v>1</v>
      </c>
      <c r="B52" s="148" t="s">
        <v>61</v>
      </c>
      <c r="C52" s="147" t="str">
        <f>"融着費(@" &amp; 計算基礎!$J$2&amp;")"</f>
        <v>融着費(@6300)</v>
      </c>
      <c r="D52" s="148" t="s">
        <v>60</v>
      </c>
      <c r="E52" s="148"/>
      <c r="F52" s="148" t="s">
        <v>59</v>
      </c>
      <c r="G52" s="145" t="s">
        <v>0</v>
      </c>
      <c r="H52" s="146" t="s">
        <v>3</v>
      </c>
      <c r="I52" s="147" t="s">
        <v>2</v>
      </c>
      <c r="J52" s="150"/>
      <c r="K52" s="150" t="s">
        <v>49</v>
      </c>
    </row>
    <row r="53" spans="1:11" ht="15" customHeight="1" thickTop="1">
      <c r="A53" s="329">
        <v>1700</v>
      </c>
      <c r="B53" s="332">
        <v>4</v>
      </c>
      <c r="C53" s="332">
        <f>計算基礎!$J$2*B53</f>
        <v>25200</v>
      </c>
      <c r="D53" s="332">
        <f>A53*2</f>
        <v>3400</v>
      </c>
      <c r="E53" s="332">
        <f>A53+25</f>
        <v>1725</v>
      </c>
      <c r="F53" s="332">
        <f>ROUNDUP(((24*E53^2)+(2670*E53))*0.0001/B53,-2)</f>
        <v>2000</v>
      </c>
      <c r="G53" s="58" t="s">
        <v>58</v>
      </c>
      <c r="H53" s="86">
        <v>10</v>
      </c>
      <c r="I53" s="160">
        <f>計算基礎!$H$4*(計算基礎!$G$7/H53)*B$53</f>
        <v>26219.68</v>
      </c>
      <c r="J53" s="42">
        <f>C$53+D$53+F$53+I53</f>
        <v>56819.68</v>
      </c>
      <c r="K53" s="42">
        <f t="shared" ref="K53:K80" si="10">ROUNDUP(J53,-2)</f>
        <v>56900</v>
      </c>
    </row>
    <row r="54" spans="1:11" ht="15" customHeight="1">
      <c r="A54" s="330"/>
      <c r="B54" s="333"/>
      <c r="C54" s="333"/>
      <c r="D54" s="333"/>
      <c r="E54" s="333"/>
      <c r="F54" s="333"/>
      <c r="G54" s="55" t="s">
        <v>19</v>
      </c>
      <c r="H54" s="82">
        <v>8</v>
      </c>
      <c r="I54" s="111">
        <f>計算基礎!$H$4*(計算基礎!$G$7/H54)*B$53</f>
        <v>32774.6</v>
      </c>
      <c r="J54" s="40">
        <f t="shared" ref="J54:J59" si="11">C$53+D$53+F$53+I54</f>
        <v>63374.6</v>
      </c>
      <c r="K54" s="42">
        <f t="shared" si="10"/>
        <v>63400</v>
      </c>
    </row>
    <row r="55" spans="1:11" ht="15" customHeight="1">
      <c r="A55" s="330"/>
      <c r="B55" s="333"/>
      <c r="C55" s="333"/>
      <c r="D55" s="333"/>
      <c r="E55" s="333"/>
      <c r="F55" s="333"/>
      <c r="G55" s="55" t="s">
        <v>20</v>
      </c>
      <c r="H55" s="82">
        <v>7</v>
      </c>
      <c r="I55" s="111">
        <f>計算基礎!$H$4*(計算基礎!$G$7/H55)*B$53</f>
        <v>37456.685714285712</v>
      </c>
      <c r="J55" s="40">
        <f t="shared" si="11"/>
        <v>68056.685714285704</v>
      </c>
      <c r="K55" s="42">
        <f t="shared" si="10"/>
        <v>68100</v>
      </c>
    </row>
    <row r="56" spans="1:11" ht="15" customHeight="1">
      <c r="A56" s="330"/>
      <c r="B56" s="333"/>
      <c r="C56" s="333"/>
      <c r="D56" s="333"/>
      <c r="E56" s="333"/>
      <c r="F56" s="333"/>
      <c r="G56" s="55" t="s">
        <v>21</v>
      </c>
      <c r="H56" s="82">
        <v>6</v>
      </c>
      <c r="I56" s="111">
        <f>計算基礎!$H$4*(計算基礎!$G$7/H56)*B$53</f>
        <v>43699.466666666667</v>
      </c>
      <c r="J56" s="40">
        <f t="shared" si="11"/>
        <v>74299.466666666674</v>
      </c>
      <c r="K56" s="42">
        <f t="shared" si="10"/>
        <v>74300</v>
      </c>
    </row>
    <row r="57" spans="1:11" ht="15" customHeight="1">
      <c r="A57" s="330"/>
      <c r="B57" s="333"/>
      <c r="C57" s="333"/>
      <c r="D57" s="333"/>
      <c r="E57" s="333"/>
      <c r="F57" s="333"/>
      <c r="G57" s="55" t="s">
        <v>22</v>
      </c>
      <c r="H57" s="82">
        <v>5</v>
      </c>
      <c r="I57" s="111">
        <f>計算基礎!$H$4*(計算基礎!$G$7/H57)*B$53</f>
        <v>52439.360000000001</v>
      </c>
      <c r="J57" s="40">
        <f t="shared" si="11"/>
        <v>83039.360000000001</v>
      </c>
      <c r="K57" s="42">
        <f t="shared" si="10"/>
        <v>83100</v>
      </c>
    </row>
    <row r="58" spans="1:11" ht="15" customHeight="1">
      <c r="A58" s="330"/>
      <c r="B58" s="333"/>
      <c r="C58" s="333"/>
      <c r="D58" s="333"/>
      <c r="E58" s="333"/>
      <c r="F58" s="333"/>
      <c r="G58" s="55" t="s">
        <v>23</v>
      </c>
      <c r="H58" s="82">
        <v>4</v>
      </c>
      <c r="I58" s="111">
        <f>計算基礎!$H$4*(計算基礎!$G$7/H58)*B$53</f>
        <v>65549.2</v>
      </c>
      <c r="J58" s="40">
        <f t="shared" si="11"/>
        <v>96149.2</v>
      </c>
      <c r="K58" s="42">
        <f t="shared" si="10"/>
        <v>96200</v>
      </c>
    </row>
    <row r="59" spans="1:11" ht="15" customHeight="1" thickBot="1">
      <c r="A59" s="344"/>
      <c r="B59" s="345"/>
      <c r="C59" s="345"/>
      <c r="D59" s="345"/>
      <c r="E59" s="345"/>
      <c r="F59" s="345"/>
      <c r="G59" s="62" t="s">
        <v>24</v>
      </c>
      <c r="H59" s="120">
        <v>4</v>
      </c>
      <c r="I59" s="161">
        <f>計算基礎!$H$4*(計算基礎!$G$7/H59)*B$53</f>
        <v>65549.2</v>
      </c>
      <c r="J59" s="63">
        <f t="shared" si="11"/>
        <v>96149.2</v>
      </c>
      <c r="K59" s="63">
        <f t="shared" si="10"/>
        <v>96200</v>
      </c>
    </row>
    <row r="60" spans="1:11" ht="15" customHeight="1" thickTop="1">
      <c r="A60" s="341">
        <v>1750</v>
      </c>
      <c r="B60" s="333">
        <v>5</v>
      </c>
      <c r="C60" s="333">
        <f>計算基礎!$J$2*B60</f>
        <v>31500</v>
      </c>
      <c r="D60" s="333">
        <f>A60*2</f>
        <v>3500</v>
      </c>
      <c r="E60" s="333">
        <f>A60+25</f>
        <v>1775</v>
      </c>
      <c r="F60" s="333">
        <f>ROUNDUP(((24*E60^2)+(2670*E60))*0.0001/B60,-2)</f>
        <v>1700</v>
      </c>
      <c r="G60" s="53" t="s">
        <v>58</v>
      </c>
      <c r="H60" s="81">
        <v>12</v>
      </c>
      <c r="I60" s="69">
        <f>計算基礎!$H$4*(計算基礎!$G$7/H60)*B$60</f>
        <v>27312.166666666668</v>
      </c>
      <c r="J60" s="42">
        <f>C$60+D$60+F$60+I60</f>
        <v>64012.166666666672</v>
      </c>
      <c r="K60" s="42">
        <f t="shared" si="10"/>
        <v>64100</v>
      </c>
    </row>
    <row r="61" spans="1:11" ht="15" customHeight="1">
      <c r="A61" s="330"/>
      <c r="B61" s="333"/>
      <c r="C61" s="333"/>
      <c r="D61" s="333"/>
      <c r="E61" s="333"/>
      <c r="F61" s="333"/>
      <c r="G61" s="55" t="s">
        <v>19</v>
      </c>
      <c r="H61" s="82">
        <v>9</v>
      </c>
      <c r="I61" s="111">
        <f>計算基礎!$H$4*(計算基礎!$G$7/H61)*B$60</f>
        <v>36416.222222222219</v>
      </c>
      <c r="J61" s="40">
        <f t="shared" ref="J61:J66" si="12">C$60+D$60+F$60+I61</f>
        <v>73116.222222222219</v>
      </c>
      <c r="K61" s="42">
        <f t="shared" si="10"/>
        <v>73200</v>
      </c>
    </row>
    <row r="62" spans="1:11" ht="15" customHeight="1">
      <c r="A62" s="330"/>
      <c r="B62" s="333"/>
      <c r="C62" s="333"/>
      <c r="D62" s="333"/>
      <c r="E62" s="333"/>
      <c r="F62" s="333"/>
      <c r="G62" s="55" t="s">
        <v>20</v>
      </c>
      <c r="H62" s="82">
        <v>8</v>
      </c>
      <c r="I62" s="111">
        <f>計算基礎!$H$4*(計算基礎!$G$7/H62)*B$60</f>
        <v>40968.25</v>
      </c>
      <c r="J62" s="40">
        <f t="shared" si="12"/>
        <v>77668.25</v>
      </c>
      <c r="K62" s="42">
        <f t="shared" si="10"/>
        <v>77700</v>
      </c>
    </row>
    <row r="63" spans="1:11" ht="15" customHeight="1">
      <c r="A63" s="330"/>
      <c r="B63" s="333"/>
      <c r="C63" s="333"/>
      <c r="D63" s="333"/>
      <c r="E63" s="333"/>
      <c r="F63" s="333"/>
      <c r="G63" s="55" t="s">
        <v>21</v>
      </c>
      <c r="H63" s="82">
        <v>7</v>
      </c>
      <c r="I63" s="111">
        <f>計算基礎!$H$4*(計算基礎!$G$7/H63)*B$60</f>
        <v>46820.857142857138</v>
      </c>
      <c r="J63" s="40">
        <f t="shared" si="12"/>
        <v>83520.85714285713</v>
      </c>
      <c r="K63" s="42">
        <f t="shared" si="10"/>
        <v>83600</v>
      </c>
    </row>
    <row r="64" spans="1:11" ht="15" customHeight="1">
      <c r="A64" s="330"/>
      <c r="B64" s="333"/>
      <c r="C64" s="333"/>
      <c r="D64" s="333"/>
      <c r="E64" s="333"/>
      <c r="F64" s="333"/>
      <c r="G64" s="55" t="s">
        <v>22</v>
      </c>
      <c r="H64" s="82">
        <v>6</v>
      </c>
      <c r="I64" s="111">
        <f>計算基礎!$H$4*(計算基礎!$G$7/H64)*B$60</f>
        <v>54624.333333333336</v>
      </c>
      <c r="J64" s="40">
        <f t="shared" si="12"/>
        <v>91324.333333333343</v>
      </c>
      <c r="K64" s="42">
        <f t="shared" si="10"/>
        <v>91400</v>
      </c>
    </row>
    <row r="65" spans="1:11" ht="15" customHeight="1">
      <c r="A65" s="330"/>
      <c r="B65" s="333"/>
      <c r="C65" s="333"/>
      <c r="D65" s="333"/>
      <c r="E65" s="333"/>
      <c r="F65" s="333"/>
      <c r="G65" s="55" t="s">
        <v>23</v>
      </c>
      <c r="H65" s="82">
        <v>5</v>
      </c>
      <c r="I65" s="111">
        <f>計算基礎!$H$4*(計算基礎!$G$7/H65)*B$60</f>
        <v>65549.2</v>
      </c>
      <c r="J65" s="40">
        <f t="shared" si="12"/>
        <v>102249.2</v>
      </c>
      <c r="K65" s="42">
        <f t="shared" si="10"/>
        <v>102300</v>
      </c>
    </row>
    <row r="66" spans="1:11" ht="15" customHeight="1" thickBot="1">
      <c r="A66" s="335"/>
      <c r="B66" s="337"/>
      <c r="C66" s="337"/>
      <c r="D66" s="337"/>
      <c r="E66" s="337"/>
      <c r="F66" s="337"/>
      <c r="G66" s="56" t="s">
        <v>24</v>
      </c>
      <c r="H66" s="87">
        <v>5</v>
      </c>
      <c r="I66" s="158">
        <f>計算基礎!$H$4*(計算基礎!$G$7/H66)*B$60</f>
        <v>65549.2</v>
      </c>
      <c r="J66" s="41">
        <f t="shared" si="12"/>
        <v>102249.2</v>
      </c>
      <c r="K66" s="41">
        <f t="shared" si="10"/>
        <v>102300</v>
      </c>
    </row>
    <row r="67" spans="1:11" ht="15" customHeight="1" thickTop="1">
      <c r="A67" s="341">
        <v>1800</v>
      </c>
      <c r="B67" s="332">
        <v>5</v>
      </c>
      <c r="C67" s="332">
        <f>計算基礎!$J$2*B67</f>
        <v>31500</v>
      </c>
      <c r="D67" s="332">
        <f>A67*2</f>
        <v>3600</v>
      </c>
      <c r="E67" s="342">
        <f>A67+25</f>
        <v>1825</v>
      </c>
      <c r="F67" s="332">
        <f>ROUNDUP(((24*E67^2)+(2670*E67))*0.0001/B67,-2)</f>
        <v>1700</v>
      </c>
      <c r="G67" s="53" t="s">
        <v>58</v>
      </c>
      <c r="H67" s="81">
        <v>12</v>
      </c>
      <c r="I67" s="69">
        <f>計算基礎!$H$4*(計算基礎!$G$7/H67)*B$67</f>
        <v>27312.166666666668</v>
      </c>
      <c r="J67" s="42">
        <f>C$67+D$67+F$67+I67</f>
        <v>64112.166666666672</v>
      </c>
      <c r="K67" s="42">
        <f t="shared" si="10"/>
        <v>64200</v>
      </c>
    </row>
    <row r="68" spans="1:11" ht="15" customHeight="1">
      <c r="A68" s="330"/>
      <c r="B68" s="333"/>
      <c r="C68" s="333"/>
      <c r="D68" s="333"/>
      <c r="E68" s="333"/>
      <c r="F68" s="333"/>
      <c r="G68" s="55" t="s">
        <v>19</v>
      </c>
      <c r="H68" s="82">
        <v>9</v>
      </c>
      <c r="I68" s="111">
        <f>計算基礎!$H$4*(計算基礎!$G$7/H68)*B$67</f>
        <v>36416.222222222219</v>
      </c>
      <c r="J68" s="40">
        <f t="shared" ref="J68:J73" si="13">C$67+D$67+F$67+I68</f>
        <v>73216.222222222219</v>
      </c>
      <c r="K68" s="42">
        <f t="shared" si="10"/>
        <v>73300</v>
      </c>
    </row>
    <row r="69" spans="1:11" ht="15" customHeight="1">
      <c r="A69" s="330"/>
      <c r="B69" s="333"/>
      <c r="C69" s="333"/>
      <c r="D69" s="333"/>
      <c r="E69" s="333"/>
      <c r="F69" s="333"/>
      <c r="G69" s="55" t="s">
        <v>20</v>
      </c>
      <c r="H69" s="82">
        <v>8</v>
      </c>
      <c r="I69" s="111">
        <f>計算基礎!$H$4*(計算基礎!$G$7/H69)*B$67</f>
        <v>40968.25</v>
      </c>
      <c r="J69" s="40">
        <f t="shared" si="13"/>
        <v>77768.25</v>
      </c>
      <c r="K69" s="42">
        <f t="shared" si="10"/>
        <v>77800</v>
      </c>
    </row>
    <row r="70" spans="1:11" ht="15" customHeight="1">
      <c r="A70" s="330"/>
      <c r="B70" s="333"/>
      <c r="C70" s="333"/>
      <c r="D70" s="333"/>
      <c r="E70" s="333"/>
      <c r="F70" s="333"/>
      <c r="G70" s="55" t="s">
        <v>21</v>
      </c>
      <c r="H70" s="82">
        <v>7</v>
      </c>
      <c r="I70" s="111">
        <f>計算基礎!$H$4*(計算基礎!$G$7/H70)*B$67</f>
        <v>46820.857142857138</v>
      </c>
      <c r="J70" s="40">
        <f t="shared" si="13"/>
        <v>83620.85714285713</v>
      </c>
      <c r="K70" s="42">
        <f t="shared" si="10"/>
        <v>83700</v>
      </c>
    </row>
    <row r="71" spans="1:11" ht="15" customHeight="1">
      <c r="A71" s="330"/>
      <c r="B71" s="333"/>
      <c r="C71" s="333"/>
      <c r="D71" s="333"/>
      <c r="E71" s="333"/>
      <c r="F71" s="333"/>
      <c r="G71" s="55" t="s">
        <v>22</v>
      </c>
      <c r="H71" s="82">
        <v>6</v>
      </c>
      <c r="I71" s="111">
        <f>計算基礎!$H$4*(計算基礎!$G$7/H71)*B$67</f>
        <v>54624.333333333336</v>
      </c>
      <c r="J71" s="40">
        <f t="shared" si="13"/>
        <v>91424.333333333343</v>
      </c>
      <c r="K71" s="42">
        <f t="shared" si="10"/>
        <v>91500</v>
      </c>
    </row>
    <row r="72" spans="1:11" ht="15" customHeight="1">
      <c r="A72" s="330"/>
      <c r="B72" s="333"/>
      <c r="C72" s="333"/>
      <c r="D72" s="333"/>
      <c r="E72" s="333"/>
      <c r="F72" s="333"/>
      <c r="G72" s="55" t="s">
        <v>23</v>
      </c>
      <c r="H72" s="82">
        <v>5</v>
      </c>
      <c r="I72" s="111">
        <f>計算基礎!$H$4*(計算基礎!$G$7/H72)*B$67</f>
        <v>65549.2</v>
      </c>
      <c r="J72" s="40">
        <f t="shared" si="13"/>
        <v>102349.2</v>
      </c>
      <c r="K72" s="42">
        <f t="shared" si="10"/>
        <v>102400</v>
      </c>
    </row>
    <row r="73" spans="1:11" ht="15" customHeight="1" thickBot="1">
      <c r="A73" s="331"/>
      <c r="B73" s="337"/>
      <c r="C73" s="337"/>
      <c r="D73" s="337"/>
      <c r="E73" s="337"/>
      <c r="F73" s="337"/>
      <c r="G73" s="57" t="s">
        <v>24</v>
      </c>
      <c r="H73" s="151">
        <v>5</v>
      </c>
      <c r="I73" s="159">
        <f>計算基礎!$H$4*(計算基礎!$G$7/H73)*B$67</f>
        <v>65549.2</v>
      </c>
      <c r="J73" s="41">
        <f t="shared" si="13"/>
        <v>102349.2</v>
      </c>
      <c r="K73" s="41">
        <f t="shared" si="10"/>
        <v>102400</v>
      </c>
    </row>
    <row r="74" spans="1:11" ht="15" customHeight="1" thickTop="1">
      <c r="A74" s="329">
        <v>1850</v>
      </c>
      <c r="B74" s="332">
        <v>5</v>
      </c>
      <c r="C74" s="332">
        <f>計算基礎!$J$2*B74</f>
        <v>31500</v>
      </c>
      <c r="D74" s="332">
        <f>A74*2</f>
        <v>3700</v>
      </c>
      <c r="E74" s="332">
        <f>A74+25</f>
        <v>1875</v>
      </c>
      <c r="F74" s="332">
        <f>ROUNDUP(((24*E74^2)+(2670*E74))*0.0001/B74,-2)</f>
        <v>1800</v>
      </c>
      <c r="G74" s="58" t="s">
        <v>58</v>
      </c>
      <c r="H74" s="86">
        <v>12</v>
      </c>
      <c r="I74" s="160">
        <f>計算基礎!$H$4*(計算基礎!$G$7/H74)*B$74</f>
        <v>27312.166666666668</v>
      </c>
      <c r="J74" s="42">
        <f>C$74+D$74+F$74+I74</f>
        <v>64312.166666666672</v>
      </c>
      <c r="K74" s="42">
        <f t="shared" si="10"/>
        <v>64400</v>
      </c>
    </row>
    <row r="75" spans="1:11" ht="15" customHeight="1">
      <c r="A75" s="330"/>
      <c r="B75" s="333"/>
      <c r="C75" s="333"/>
      <c r="D75" s="333"/>
      <c r="E75" s="333"/>
      <c r="F75" s="333"/>
      <c r="G75" s="55" t="s">
        <v>19</v>
      </c>
      <c r="H75" s="82">
        <v>9</v>
      </c>
      <c r="I75" s="111">
        <f>計算基礎!$H$4*(計算基礎!$G$7/H75)*B$74</f>
        <v>36416.222222222219</v>
      </c>
      <c r="J75" s="40">
        <f t="shared" ref="J75:J80" si="14">C$74+D$74+F$74+I75</f>
        <v>73416.222222222219</v>
      </c>
      <c r="K75" s="42">
        <f t="shared" si="10"/>
        <v>73500</v>
      </c>
    </row>
    <row r="76" spans="1:11" ht="15" customHeight="1">
      <c r="A76" s="330"/>
      <c r="B76" s="333"/>
      <c r="C76" s="333"/>
      <c r="D76" s="333"/>
      <c r="E76" s="333"/>
      <c r="F76" s="333"/>
      <c r="G76" s="55" t="s">
        <v>20</v>
      </c>
      <c r="H76" s="82">
        <v>8</v>
      </c>
      <c r="I76" s="111">
        <f>計算基礎!$H$4*(計算基礎!$G$7/H76)*B$74</f>
        <v>40968.25</v>
      </c>
      <c r="J76" s="40">
        <f t="shared" si="14"/>
        <v>77968.25</v>
      </c>
      <c r="K76" s="42">
        <f t="shared" si="10"/>
        <v>78000</v>
      </c>
    </row>
    <row r="77" spans="1:11" ht="15" customHeight="1">
      <c r="A77" s="330"/>
      <c r="B77" s="333"/>
      <c r="C77" s="333"/>
      <c r="D77" s="333"/>
      <c r="E77" s="333"/>
      <c r="F77" s="333"/>
      <c r="G77" s="55" t="s">
        <v>21</v>
      </c>
      <c r="H77" s="82">
        <v>7</v>
      </c>
      <c r="I77" s="111">
        <f>計算基礎!$H$4*(計算基礎!$G$7/H77)*B$74</f>
        <v>46820.857142857138</v>
      </c>
      <c r="J77" s="40">
        <f t="shared" si="14"/>
        <v>83820.85714285713</v>
      </c>
      <c r="K77" s="42">
        <f t="shared" si="10"/>
        <v>83900</v>
      </c>
    </row>
    <row r="78" spans="1:11" ht="15" customHeight="1">
      <c r="A78" s="330"/>
      <c r="B78" s="333"/>
      <c r="C78" s="333"/>
      <c r="D78" s="333"/>
      <c r="E78" s="333"/>
      <c r="F78" s="333"/>
      <c r="G78" s="55" t="s">
        <v>22</v>
      </c>
      <c r="H78" s="82">
        <v>6</v>
      </c>
      <c r="I78" s="111">
        <f>計算基礎!$H$4*(計算基礎!$G$7/H78)*B$74</f>
        <v>54624.333333333336</v>
      </c>
      <c r="J78" s="40">
        <f t="shared" si="14"/>
        <v>91624.333333333343</v>
      </c>
      <c r="K78" s="42">
        <f t="shared" si="10"/>
        <v>91700</v>
      </c>
    </row>
    <row r="79" spans="1:11" ht="15" customHeight="1">
      <c r="A79" s="330"/>
      <c r="B79" s="333"/>
      <c r="C79" s="333"/>
      <c r="D79" s="333"/>
      <c r="E79" s="333"/>
      <c r="F79" s="333"/>
      <c r="G79" s="55" t="s">
        <v>23</v>
      </c>
      <c r="H79" s="82">
        <v>5</v>
      </c>
      <c r="I79" s="111">
        <f>計算基礎!$H$4*(計算基礎!$G$7/H79)*B$74</f>
        <v>65549.2</v>
      </c>
      <c r="J79" s="40">
        <f t="shared" si="14"/>
        <v>102549.2</v>
      </c>
      <c r="K79" s="42">
        <f t="shared" si="10"/>
        <v>102600</v>
      </c>
    </row>
    <row r="80" spans="1:11" ht="15" customHeight="1" thickBot="1">
      <c r="A80" s="331"/>
      <c r="B80" s="333"/>
      <c r="C80" s="333"/>
      <c r="D80" s="333"/>
      <c r="E80" s="333"/>
      <c r="F80" s="333"/>
      <c r="G80" s="57" t="s">
        <v>24</v>
      </c>
      <c r="H80" s="151">
        <v>5</v>
      </c>
      <c r="I80" s="159">
        <f>計算基礎!$H$4*(計算基礎!$G$7/H80)*B$74</f>
        <v>65549.2</v>
      </c>
      <c r="J80" s="176">
        <f t="shared" si="14"/>
        <v>102549.2</v>
      </c>
      <c r="K80" s="176">
        <f t="shared" si="10"/>
        <v>102600</v>
      </c>
    </row>
    <row r="81" spans="1:11" ht="15" customHeight="1" thickTop="1">
      <c r="A81" s="329">
        <v>1900</v>
      </c>
      <c r="B81" s="332">
        <v>5</v>
      </c>
      <c r="C81" s="332">
        <f>計算基礎!$J$2*B81</f>
        <v>31500</v>
      </c>
      <c r="D81" s="332">
        <f>A81*2</f>
        <v>3800</v>
      </c>
      <c r="E81" s="332">
        <f>A81+25</f>
        <v>1925</v>
      </c>
      <c r="F81" s="350">
        <f>ROUNDUP(((24*E81^2)+(2670*E81))*0.0001/B81,-2)</f>
        <v>1900</v>
      </c>
      <c r="G81" s="58" t="s">
        <v>58</v>
      </c>
      <c r="H81" s="86">
        <v>12</v>
      </c>
      <c r="I81" s="86">
        <f>計算基礎!$H$4*(計算基礎!$G$7/H81)*B$81</f>
        <v>27312.166666666668</v>
      </c>
      <c r="J81" s="60">
        <f>C$81+D$81+F$81+I81</f>
        <v>64512.166666666672</v>
      </c>
      <c r="K81" s="60">
        <f t="shared" ref="K81:K101" si="15">ROUNDUP(J81,-2)</f>
        <v>64600</v>
      </c>
    </row>
    <row r="82" spans="1:11" ht="15" customHeight="1">
      <c r="A82" s="330"/>
      <c r="B82" s="333"/>
      <c r="C82" s="333"/>
      <c r="D82" s="333"/>
      <c r="E82" s="333"/>
      <c r="F82" s="348"/>
      <c r="G82" s="55" t="s">
        <v>19</v>
      </c>
      <c r="H82" s="82">
        <v>9</v>
      </c>
      <c r="I82" s="82">
        <f>計算基礎!$H$4*(計算基礎!$G$7/H82)*B$81</f>
        <v>36416.222222222219</v>
      </c>
      <c r="J82" s="42">
        <f t="shared" ref="J82:J87" si="16">C$81+D$81+F$81+I82</f>
        <v>73616.222222222219</v>
      </c>
      <c r="K82" s="42">
        <f t="shared" si="15"/>
        <v>73700</v>
      </c>
    </row>
    <row r="83" spans="1:11" ht="15" customHeight="1">
      <c r="A83" s="330"/>
      <c r="B83" s="333"/>
      <c r="C83" s="333"/>
      <c r="D83" s="333"/>
      <c r="E83" s="333"/>
      <c r="F83" s="348"/>
      <c r="G83" s="55" t="s">
        <v>20</v>
      </c>
      <c r="H83" s="82">
        <v>8</v>
      </c>
      <c r="I83" s="82">
        <f>計算基礎!$H$4*(計算基礎!$G$7/H83)*B$81</f>
        <v>40968.25</v>
      </c>
      <c r="J83" s="42">
        <f t="shared" si="16"/>
        <v>78168.25</v>
      </c>
      <c r="K83" s="42">
        <f t="shared" si="15"/>
        <v>78200</v>
      </c>
    </row>
    <row r="84" spans="1:11" ht="15" customHeight="1">
      <c r="A84" s="330"/>
      <c r="B84" s="333"/>
      <c r="C84" s="333"/>
      <c r="D84" s="333"/>
      <c r="E84" s="333"/>
      <c r="F84" s="348"/>
      <c r="G84" s="55" t="s">
        <v>21</v>
      </c>
      <c r="H84" s="82">
        <v>7</v>
      </c>
      <c r="I84" s="82">
        <f>計算基礎!$H$4*(計算基礎!$G$7/H84)*B$81</f>
        <v>46820.857142857138</v>
      </c>
      <c r="J84" s="42">
        <f t="shared" si="16"/>
        <v>84020.85714285713</v>
      </c>
      <c r="K84" s="42">
        <f t="shared" si="15"/>
        <v>84100</v>
      </c>
    </row>
    <row r="85" spans="1:11" ht="15" customHeight="1">
      <c r="A85" s="330"/>
      <c r="B85" s="333"/>
      <c r="C85" s="333"/>
      <c r="D85" s="333"/>
      <c r="E85" s="333"/>
      <c r="F85" s="348"/>
      <c r="G85" s="55" t="s">
        <v>22</v>
      </c>
      <c r="H85" s="82">
        <v>6</v>
      </c>
      <c r="I85" s="82">
        <f>計算基礎!$H$4*(計算基礎!$G$7/H85)*B$81</f>
        <v>54624.333333333336</v>
      </c>
      <c r="J85" s="42">
        <f t="shared" si="16"/>
        <v>91824.333333333343</v>
      </c>
      <c r="K85" s="42">
        <f t="shared" si="15"/>
        <v>91900</v>
      </c>
    </row>
    <row r="86" spans="1:11" ht="15" customHeight="1">
      <c r="A86" s="330"/>
      <c r="B86" s="333"/>
      <c r="C86" s="333"/>
      <c r="D86" s="333"/>
      <c r="E86" s="333"/>
      <c r="F86" s="348"/>
      <c r="G86" s="55" t="s">
        <v>23</v>
      </c>
      <c r="H86" s="82">
        <v>5</v>
      </c>
      <c r="I86" s="82">
        <f>計算基礎!$H$4*(計算基礎!$G$7/H86)*B$81</f>
        <v>65549.2</v>
      </c>
      <c r="J86" s="42">
        <f t="shared" si="16"/>
        <v>102749.2</v>
      </c>
      <c r="K86" s="42">
        <f t="shared" si="15"/>
        <v>102800</v>
      </c>
    </row>
    <row r="87" spans="1:11" ht="15" customHeight="1" thickBot="1">
      <c r="A87" s="335"/>
      <c r="B87" s="337"/>
      <c r="C87" s="337"/>
      <c r="D87" s="337"/>
      <c r="E87" s="337"/>
      <c r="F87" s="349"/>
      <c r="G87" s="56" t="s">
        <v>24</v>
      </c>
      <c r="H87" s="87">
        <v>5</v>
      </c>
      <c r="I87" s="87">
        <f>計算基礎!$H$4*(計算基礎!$G$7/H87)*B$81</f>
        <v>65549.2</v>
      </c>
      <c r="J87" s="41">
        <f t="shared" si="16"/>
        <v>102749.2</v>
      </c>
      <c r="K87" s="41">
        <f t="shared" si="15"/>
        <v>102800</v>
      </c>
    </row>
    <row r="88" spans="1:11" ht="15" customHeight="1" thickTop="1">
      <c r="A88" s="341">
        <v>1950</v>
      </c>
      <c r="B88" s="332">
        <v>5</v>
      </c>
      <c r="C88" s="332">
        <f>計算基礎!$J$2*B88</f>
        <v>31500</v>
      </c>
      <c r="D88" s="332">
        <f>A88*2</f>
        <v>3900</v>
      </c>
      <c r="E88" s="342">
        <f>A88+25</f>
        <v>1975</v>
      </c>
      <c r="F88" s="350">
        <f>ROUNDUP(((24*E88^2)+(2670*E88))*0.0001/B88,-2)</f>
        <v>2000</v>
      </c>
      <c r="G88" s="53" t="s">
        <v>58</v>
      </c>
      <c r="H88" s="81">
        <v>12</v>
      </c>
      <c r="I88" s="81">
        <f>計算基礎!$H$4*(計算基礎!$G$7/H88)*B$88</f>
        <v>27312.166666666668</v>
      </c>
      <c r="J88" s="42">
        <f>C$88+D$88+F$88+I88</f>
        <v>64712.166666666672</v>
      </c>
      <c r="K88" s="42">
        <f t="shared" si="15"/>
        <v>64800</v>
      </c>
    </row>
    <row r="89" spans="1:11" ht="15" customHeight="1">
      <c r="A89" s="330"/>
      <c r="B89" s="333"/>
      <c r="C89" s="333"/>
      <c r="D89" s="333"/>
      <c r="E89" s="333"/>
      <c r="F89" s="348"/>
      <c r="G89" s="55" t="s">
        <v>19</v>
      </c>
      <c r="H89" s="82">
        <v>9</v>
      </c>
      <c r="I89" s="82">
        <f>計算基礎!$H$4*(計算基礎!$G$7/H89)*B$88</f>
        <v>36416.222222222219</v>
      </c>
      <c r="J89" s="42">
        <f t="shared" ref="J89:J94" si="17">C$88+D$88+F$88+I89</f>
        <v>73816.222222222219</v>
      </c>
      <c r="K89" s="42">
        <f t="shared" si="15"/>
        <v>73900</v>
      </c>
    </row>
    <row r="90" spans="1:11" ht="15" customHeight="1">
      <c r="A90" s="330"/>
      <c r="B90" s="333"/>
      <c r="C90" s="333"/>
      <c r="D90" s="333"/>
      <c r="E90" s="333"/>
      <c r="F90" s="348"/>
      <c r="G90" s="55" t="s">
        <v>20</v>
      </c>
      <c r="H90" s="82">
        <v>8</v>
      </c>
      <c r="I90" s="82">
        <f>計算基礎!$H$4*(計算基礎!$G$7/H90)*B$88</f>
        <v>40968.25</v>
      </c>
      <c r="J90" s="42">
        <f t="shared" si="17"/>
        <v>78368.25</v>
      </c>
      <c r="K90" s="42">
        <f t="shared" si="15"/>
        <v>78400</v>
      </c>
    </row>
    <row r="91" spans="1:11" ht="15" customHeight="1">
      <c r="A91" s="330"/>
      <c r="B91" s="333"/>
      <c r="C91" s="333"/>
      <c r="D91" s="333"/>
      <c r="E91" s="333"/>
      <c r="F91" s="348"/>
      <c r="G91" s="55" t="s">
        <v>21</v>
      </c>
      <c r="H91" s="82">
        <v>7</v>
      </c>
      <c r="I91" s="82">
        <f>計算基礎!$H$4*(計算基礎!$G$7/H91)*B$88</f>
        <v>46820.857142857138</v>
      </c>
      <c r="J91" s="42">
        <f t="shared" si="17"/>
        <v>84220.85714285713</v>
      </c>
      <c r="K91" s="42">
        <f t="shared" si="15"/>
        <v>84300</v>
      </c>
    </row>
    <row r="92" spans="1:11" ht="15" customHeight="1">
      <c r="A92" s="330"/>
      <c r="B92" s="333"/>
      <c r="C92" s="333"/>
      <c r="D92" s="333"/>
      <c r="E92" s="333"/>
      <c r="F92" s="348"/>
      <c r="G92" s="55" t="s">
        <v>22</v>
      </c>
      <c r="H92" s="82">
        <v>6</v>
      </c>
      <c r="I92" s="82">
        <f>計算基礎!$H$4*(計算基礎!$G$7/H92)*B$88</f>
        <v>54624.333333333336</v>
      </c>
      <c r="J92" s="42">
        <f t="shared" si="17"/>
        <v>92024.333333333343</v>
      </c>
      <c r="K92" s="42">
        <f t="shared" si="15"/>
        <v>92100</v>
      </c>
    </row>
    <row r="93" spans="1:11" ht="15" customHeight="1">
      <c r="A93" s="330"/>
      <c r="B93" s="333"/>
      <c r="C93" s="333"/>
      <c r="D93" s="333"/>
      <c r="E93" s="333"/>
      <c r="F93" s="348"/>
      <c r="G93" s="55" t="s">
        <v>23</v>
      </c>
      <c r="H93" s="82">
        <v>5</v>
      </c>
      <c r="I93" s="82">
        <f>計算基礎!$H$4*(計算基礎!$G$7/H93)*B$88</f>
        <v>65549.2</v>
      </c>
      <c r="J93" s="42">
        <f t="shared" si="17"/>
        <v>102949.2</v>
      </c>
      <c r="K93" s="42">
        <f t="shared" si="15"/>
        <v>103000</v>
      </c>
    </row>
    <row r="94" spans="1:11" ht="15" customHeight="1" thickBot="1">
      <c r="A94" s="335"/>
      <c r="B94" s="337"/>
      <c r="C94" s="337"/>
      <c r="D94" s="337"/>
      <c r="E94" s="337"/>
      <c r="F94" s="349"/>
      <c r="G94" s="56" t="s">
        <v>24</v>
      </c>
      <c r="H94" s="87">
        <v>5</v>
      </c>
      <c r="I94" s="87">
        <f>計算基礎!$H$4*(計算基礎!$G$7/H94)*B$88</f>
        <v>65549.2</v>
      </c>
      <c r="J94" s="165">
        <f t="shared" si="17"/>
        <v>102949.2</v>
      </c>
      <c r="K94" s="41">
        <f t="shared" si="15"/>
        <v>103000</v>
      </c>
    </row>
    <row r="95" spans="1:11" ht="15" customHeight="1" thickTop="1">
      <c r="A95" s="329">
        <v>2000</v>
      </c>
      <c r="B95" s="332">
        <v>5</v>
      </c>
      <c r="C95" s="332">
        <f>計算基礎!$J$2*B95</f>
        <v>31500</v>
      </c>
      <c r="D95" s="332">
        <f>A95*2</f>
        <v>4000</v>
      </c>
      <c r="E95" s="332">
        <f>A95+25</f>
        <v>2025</v>
      </c>
      <c r="F95" s="350">
        <f>ROUNDUP(((24*E95^2)+(2670*E95))*0.0001/B95,-2)</f>
        <v>2100</v>
      </c>
      <c r="G95" s="58" t="s">
        <v>58</v>
      </c>
      <c r="H95" s="86">
        <v>11</v>
      </c>
      <c r="I95" s="169">
        <f>計算基礎!$H$4*(計算基礎!$G$7/H95)*B$95</f>
        <v>29795.090909090908</v>
      </c>
      <c r="J95" s="60">
        <f>C$95+D$95+F$95+I95</f>
        <v>67395.090909090912</v>
      </c>
      <c r="K95" s="42">
        <f t="shared" si="15"/>
        <v>67400</v>
      </c>
    </row>
    <row r="96" spans="1:11" ht="15" customHeight="1">
      <c r="A96" s="330"/>
      <c r="B96" s="333"/>
      <c r="C96" s="333"/>
      <c r="D96" s="333"/>
      <c r="E96" s="333"/>
      <c r="F96" s="348"/>
      <c r="G96" s="55" t="s">
        <v>19</v>
      </c>
      <c r="H96" s="82">
        <v>9</v>
      </c>
      <c r="I96" s="170">
        <f>計算基礎!$H$4*(計算基礎!$G$7/H96)*B$95</f>
        <v>36416.222222222219</v>
      </c>
      <c r="J96" s="42">
        <f t="shared" ref="J96:J101" si="18">C$95+D$95+F$95+I96</f>
        <v>74016.222222222219</v>
      </c>
      <c r="K96" s="42">
        <f t="shared" si="15"/>
        <v>74100</v>
      </c>
    </row>
    <row r="97" spans="1:11" ht="15" customHeight="1">
      <c r="A97" s="330"/>
      <c r="B97" s="333"/>
      <c r="C97" s="333"/>
      <c r="D97" s="333"/>
      <c r="E97" s="333"/>
      <c r="F97" s="348"/>
      <c r="G97" s="55" t="s">
        <v>20</v>
      </c>
      <c r="H97" s="82">
        <v>8</v>
      </c>
      <c r="I97" s="170">
        <f>計算基礎!$H$4*(計算基礎!$G$7/H97)*B$95</f>
        <v>40968.25</v>
      </c>
      <c r="J97" s="42">
        <f t="shared" si="18"/>
        <v>78568.25</v>
      </c>
      <c r="K97" s="42">
        <f t="shared" si="15"/>
        <v>78600</v>
      </c>
    </row>
    <row r="98" spans="1:11" ht="15" customHeight="1">
      <c r="A98" s="330"/>
      <c r="B98" s="333"/>
      <c r="C98" s="333"/>
      <c r="D98" s="333"/>
      <c r="E98" s="333"/>
      <c r="F98" s="348"/>
      <c r="G98" s="55" t="s">
        <v>21</v>
      </c>
      <c r="H98" s="82">
        <v>7</v>
      </c>
      <c r="I98" s="170">
        <f>計算基礎!$H$4*(計算基礎!$G$7/H98)*B$95</f>
        <v>46820.857142857138</v>
      </c>
      <c r="J98" s="42">
        <f t="shared" si="18"/>
        <v>84420.85714285713</v>
      </c>
      <c r="K98" s="42">
        <f t="shared" si="15"/>
        <v>84500</v>
      </c>
    </row>
    <row r="99" spans="1:11" ht="15" customHeight="1">
      <c r="A99" s="330"/>
      <c r="B99" s="333"/>
      <c r="C99" s="333"/>
      <c r="D99" s="333"/>
      <c r="E99" s="333"/>
      <c r="F99" s="348"/>
      <c r="G99" s="55" t="s">
        <v>22</v>
      </c>
      <c r="H99" s="82">
        <v>6</v>
      </c>
      <c r="I99" s="170">
        <f>計算基礎!$H$4*(計算基礎!$G$7/H99)*B$95</f>
        <v>54624.333333333336</v>
      </c>
      <c r="J99" s="42">
        <f t="shared" si="18"/>
        <v>92224.333333333343</v>
      </c>
      <c r="K99" s="42">
        <f t="shared" si="15"/>
        <v>92300</v>
      </c>
    </row>
    <row r="100" spans="1:11" ht="15" customHeight="1">
      <c r="A100" s="330"/>
      <c r="B100" s="333"/>
      <c r="C100" s="333"/>
      <c r="D100" s="333"/>
      <c r="E100" s="333"/>
      <c r="F100" s="348"/>
      <c r="G100" s="55" t="s">
        <v>23</v>
      </c>
      <c r="H100" s="82">
        <v>5</v>
      </c>
      <c r="I100" s="170">
        <f>計算基礎!$H$4*(計算基礎!$G$7/H100)*B$95</f>
        <v>65549.2</v>
      </c>
      <c r="J100" s="42">
        <f t="shared" si="18"/>
        <v>103149.2</v>
      </c>
      <c r="K100" s="42">
        <f t="shared" si="15"/>
        <v>103200</v>
      </c>
    </row>
    <row r="101" spans="1:11" ht="15" customHeight="1" thickBot="1">
      <c r="A101" s="330"/>
      <c r="B101" s="346"/>
      <c r="C101" s="346"/>
      <c r="D101" s="346"/>
      <c r="E101" s="346"/>
      <c r="F101" s="341"/>
      <c r="G101" s="55" t="s">
        <v>24</v>
      </c>
      <c r="H101" s="82">
        <v>5</v>
      </c>
      <c r="I101" s="170">
        <f>計算基礎!$H$4*(計算基礎!$G$7/H101)*B$95</f>
        <v>65549.2</v>
      </c>
      <c r="J101" s="43">
        <f t="shared" si="18"/>
        <v>103149.2</v>
      </c>
      <c r="K101" s="43">
        <f t="shared" si="15"/>
        <v>103200</v>
      </c>
    </row>
    <row r="102" spans="1:11" ht="15" customHeight="1" thickBot="1">
      <c r="A102" s="142"/>
      <c r="B102" s="142"/>
      <c r="C102" s="142"/>
      <c r="D102" s="142"/>
      <c r="E102" s="142"/>
      <c r="F102" s="142"/>
    </row>
    <row r="103" spans="1:11" ht="15" customHeight="1" thickBot="1">
      <c r="A103" s="145" t="s">
        <v>1</v>
      </c>
      <c r="B103" s="148" t="s">
        <v>61</v>
      </c>
      <c r="C103" s="147" t="str">
        <f>"融着費(@" &amp; 計算基礎!$J$2&amp;")"</f>
        <v>融着費(@6300)</v>
      </c>
      <c r="D103" s="148" t="s">
        <v>60</v>
      </c>
      <c r="E103" s="148"/>
      <c r="F103" s="148" t="s">
        <v>59</v>
      </c>
      <c r="G103" s="145" t="s">
        <v>0</v>
      </c>
      <c r="H103" s="146" t="s">
        <v>3</v>
      </c>
      <c r="I103" s="147" t="s">
        <v>2</v>
      </c>
      <c r="J103" s="150"/>
      <c r="K103" s="150" t="s">
        <v>49</v>
      </c>
    </row>
    <row r="104" spans="1:11" ht="15" customHeight="1" thickTop="1">
      <c r="A104" s="329">
        <v>2050</v>
      </c>
      <c r="B104" s="332">
        <v>5</v>
      </c>
      <c r="C104" s="332">
        <f>計算基礎!$J$2*B104</f>
        <v>31500</v>
      </c>
      <c r="D104" s="332">
        <f>A104*2</f>
        <v>4100</v>
      </c>
      <c r="E104" s="332">
        <f>A104+25</f>
        <v>2075</v>
      </c>
      <c r="F104" s="350">
        <f>ROUNDUP(((24*E104^2)+(2670*E104))*0.0001/B104,-2)</f>
        <v>2200</v>
      </c>
      <c r="G104" s="58" t="s">
        <v>58</v>
      </c>
      <c r="H104" s="86">
        <v>11</v>
      </c>
      <c r="I104" s="86">
        <f>計算基礎!$H$4*(計算基礎!$G$7/H104)*B$104</f>
        <v>29795.090909090908</v>
      </c>
      <c r="J104" s="60">
        <f>C$104+D$104+F$104+I104</f>
        <v>67595.090909090912</v>
      </c>
      <c r="K104" s="42">
        <f t="shared" ref="K104:K131" si="19">ROUNDUP(J104,-2)</f>
        <v>67600</v>
      </c>
    </row>
    <row r="105" spans="1:11" ht="15" customHeight="1">
      <c r="A105" s="330"/>
      <c r="B105" s="333"/>
      <c r="C105" s="333"/>
      <c r="D105" s="333"/>
      <c r="E105" s="333"/>
      <c r="F105" s="348"/>
      <c r="G105" s="55" t="s">
        <v>19</v>
      </c>
      <c r="H105" s="82">
        <v>9</v>
      </c>
      <c r="I105" s="82">
        <f>計算基礎!$H$4*(計算基礎!$G$7/H105)*B$104</f>
        <v>36416.222222222219</v>
      </c>
      <c r="J105" s="42">
        <f t="shared" ref="J105:J110" si="20">C$104+D$104+F$104+I105</f>
        <v>74216.222222222219</v>
      </c>
      <c r="K105" s="42">
        <f t="shared" si="19"/>
        <v>74300</v>
      </c>
    </row>
    <row r="106" spans="1:11" ht="15" customHeight="1">
      <c r="A106" s="330"/>
      <c r="B106" s="333"/>
      <c r="C106" s="333"/>
      <c r="D106" s="333"/>
      <c r="E106" s="333"/>
      <c r="F106" s="348"/>
      <c r="G106" s="55" t="s">
        <v>20</v>
      </c>
      <c r="H106" s="82">
        <v>8</v>
      </c>
      <c r="I106" s="82">
        <f>計算基礎!$H$4*(計算基礎!$G$7/H106)*B$104</f>
        <v>40968.25</v>
      </c>
      <c r="J106" s="42">
        <f t="shared" si="20"/>
        <v>78768.25</v>
      </c>
      <c r="K106" s="42">
        <f t="shared" si="19"/>
        <v>78800</v>
      </c>
    </row>
    <row r="107" spans="1:11" ht="15" customHeight="1">
      <c r="A107" s="330"/>
      <c r="B107" s="333"/>
      <c r="C107" s="333"/>
      <c r="D107" s="333"/>
      <c r="E107" s="333"/>
      <c r="F107" s="348"/>
      <c r="G107" s="55" t="s">
        <v>21</v>
      </c>
      <c r="H107" s="82">
        <v>6</v>
      </c>
      <c r="I107" s="82">
        <f>計算基礎!$H$4*(計算基礎!$G$7/H107)*B$104</f>
        <v>54624.333333333336</v>
      </c>
      <c r="J107" s="42">
        <f t="shared" si="20"/>
        <v>92424.333333333343</v>
      </c>
      <c r="K107" s="42">
        <f t="shared" si="19"/>
        <v>92500</v>
      </c>
    </row>
    <row r="108" spans="1:11" ht="15" customHeight="1">
      <c r="A108" s="330"/>
      <c r="B108" s="333"/>
      <c r="C108" s="333"/>
      <c r="D108" s="333"/>
      <c r="E108" s="333"/>
      <c r="F108" s="348"/>
      <c r="G108" s="55" t="s">
        <v>22</v>
      </c>
      <c r="H108" s="82">
        <v>6</v>
      </c>
      <c r="I108" s="82">
        <f>計算基礎!$H$4*(計算基礎!$G$7/H108)*B$104</f>
        <v>54624.333333333336</v>
      </c>
      <c r="J108" s="42">
        <f t="shared" si="20"/>
        <v>92424.333333333343</v>
      </c>
      <c r="K108" s="42">
        <f t="shared" si="19"/>
        <v>92500</v>
      </c>
    </row>
    <row r="109" spans="1:11" ht="15" customHeight="1">
      <c r="A109" s="330"/>
      <c r="B109" s="333"/>
      <c r="C109" s="333"/>
      <c r="D109" s="333"/>
      <c r="E109" s="333"/>
      <c r="F109" s="348"/>
      <c r="G109" s="55" t="s">
        <v>23</v>
      </c>
      <c r="H109" s="82">
        <v>5</v>
      </c>
      <c r="I109" s="82">
        <f>計算基礎!$H$4*(計算基礎!$G$7/H109)*B$104</f>
        <v>65549.2</v>
      </c>
      <c r="J109" s="42">
        <f t="shared" si="20"/>
        <v>103349.2</v>
      </c>
      <c r="K109" s="42">
        <f t="shared" si="19"/>
        <v>103400</v>
      </c>
    </row>
    <row r="110" spans="1:11" ht="15" customHeight="1" thickBot="1">
      <c r="A110" s="344"/>
      <c r="B110" s="345"/>
      <c r="C110" s="345"/>
      <c r="D110" s="345"/>
      <c r="E110" s="345"/>
      <c r="F110" s="352"/>
      <c r="G110" s="121" t="s">
        <v>24</v>
      </c>
      <c r="H110" s="167">
        <v>5</v>
      </c>
      <c r="I110" s="167">
        <f>計算基礎!$H$4*(計算基礎!$G$7/H110)*B$104</f>
        <v>65549.2</v>
      </c>
      <c r="J110" s="168">
        <f t="shared" si="20"/>
        <v>103349.2</v>
      </c>
      <c r="K110" s="63">
        <f t="shared" si="19"/>
        <v>103400</v>
      </c>
    </row>
    <row r="111" spans="1:11" ht="15" customHeight="1" thickTop="1">
      <c r="A111" s="341">
        <v>2100</v>
      </c>
      <c r="B111" s="333">
        <v>6</v>
      </c>
      <c r="C111" s="333">
        <f>計算基礎!$J$2*B111</f>
        <v>37800</v>
      </c>
      <c r="D111" s="333">
        <f>A111*2</f>
        <v>4200</v>
      </c>
      <c r="E111" s="333">
        <f>A111+25</f>
        <v>2125</v>
      </c>
      <c r="F111" s="348">
        <f>ROUNDUP(((24*E111^2)+(2670*E111))*0.0001/B111,-2)</f>
        <v>2000</v>
      </c>
      <c r="G111" s="53" t="s">
        <v>58</v>
      </c>
      <c r="H111" s="81">
        <v>13</v>
      </c>
      <c r="I111" s="81">
        <f>計算基礎!$H$4*(計算基礎!$G$7/H111)*B$111</f>
        <v>30253.476923076923</v>
      </c>
      <c r="J111" s="42">
        <f>C$111+D$111+F$111+I111</f>
        <v>74253.476923076931</v>
      </c>
      <c r="K111" s="42">
        <f t="shared" si="19"/>
        <v>74300</v>
      </c>
    </row>
    <row r="112" spans="1:11" ht="15" customHeight="1">
      <c r="A112" s="330"/>
      <c r="B112" s="333"/>
      <c r="C112" s="333"/>
      <c r="D112" s="333"/>
      <c r="E112" s="333"/>
      <c r="F112" s="348"/>
      <c r="G112" s="55" t="s">
        <v>19</v>
      </c>
      <c r="H112" s="82">
        <v>10</v>
      </c>
      <c r="I112" s="82">
        <f>計算基礎!$H$4*(計算基礎!$G$7/H112)*B$111</f>
        <v>39329.520000000004</v>
      </c>
      <c r="J112" s="42">
        <f t="shared" ref="J112:J117" si="21">C$111+D$111+F$111+I112</f>
        <v>83329.52</v>
      </c>
      <c r="K112" s="42">
        <f t="shared" si="19"/>
        <v>83400</v>
      </c>
    </row>
    <row r="113" spans="1:11" ht="15" customHeight="1">
      <c r="A113" s="330"/>
      <c r="B113" s="333"/>
      <c r="C113" s="333"/>
      <c r="D113" s="333"/>
      <c r="E113" s="333"/>
      <c r="F113" s="348"/>
      <c r="G113" s="55" t="s">
        <v>20</v>
      </c>
      <c r="H113" s="82">
        <v>8</v>
      </c>
      <c r="I113" s="82">
        <f>計算基礎!$H$4*(計算基礎!$G$7/H113)*B$111</f>
        <v>49161.899999999994</v>
      </c>
      <c r="J113" s="42">
        <f t="shared" si="21"/>
        <v>93161.9</v>
      </c>
      <c r="K113" s="42">
        <f t="shared" si="19"/>
        <v>93200</v>
      </c>
    </row>
    <row r="114" spans="1:11" ht="15" customHeight="1">
      <c r="A114" s="330"/>
      <c r="B114" s="333"/>
      <c r="C114" s="333"/>
      <c r="D114" s="333"/>
      <c r="E114" s="333"/>
      <c r="F114" s="348"/>
      <c r="G114" s="55" t="s">
        <v>21</v>
      </c>
      <c r="H114" s="82">
        <v>7</v>
      </c>
      <c r="I114" s="82">
        <f>計算基礎!$H$4*(計算基礎!$G$7/H114)*B$111</f>
        <v>56185.028571428571</v>
      </c>
      <c r="J114" s="42">
        <f t="shared" si="21"/>
        <v>100185.02857142857</v>
      </c>
      <c r="K114" s="42">
        <f t="shared" si="19"/>
        <v>100200</v>
      </c>
    </row>
    <row r="115" spans="1:11" ht="15" customHeight="1">
      <c r="A115" s="330"/>
      <c r="B115" s="333"/>
      <c r="C115" s="333"/>
      <c r="D115" s="333"/>
      <c r="E115" s="333"/>
      <c r="F115" s="348"/>
      <c r="G115" s="55" t="s">
        <v>22</v>
      </c>
      <c r="H115" s="82">
        <v>6</v>
      </c>
      <c r="I115" s="82">
        <f>計算基礎!$H$4*(計算基礎!$G$7/H115)*B$111</f>
        <v>65549.2</v>
      </c>
      <c r="J115" s="42">
        <f t="shared" si="21"/>
        <v>109549.2</v>
      </c>
      <c r="K115" s="42">
        <f t="shared" si="19"/>
        <v>109600</v>
      </c>
    </row>
    <row r="116" spans="1:11" ht="15" customHeight="1">
      <c r="A116" s="330"/>
      <c r="B116" s="333"/>
      <c r="C116" s="333"/>
      <c r="D116" s="333"/>
      <c r="E116" s="333"/>
      <c r="F116" s="348"/>
      <c r="G116" s="55" t="s">
        <v>23</v>
      </c>
      <c r="H116" s="82">
        <v>5</v>
      </c>
      <c r="I116" s="82">
        <f>計算基礎!$H$4*(計算基礎!$G$7/H116)*B$111</f>
        <v>78659.040000000008</v>
      </c>
      <c r="J116" s="42">
        <f t="shared" si="21"/>
        <v>122659.04000000001</v>
      </c>
      <c r="K116" s="42">
        <f t="shared" si="19"/>
        <v>122700</v>
      </c>
    </row>
    <row r="117" spans="1:11" ht="15" customHeight="1" thickBot="1">
      <c r="A117" s="335"/>
      <c r="B117" s="337"/>
      <c r="C117" s="337"/>
      <c r="D117" s="337"/>
      <c r="E117" s="337"/>
      <c r="F117" s="349"/>
      <c r="G117" s="56" t="s">
        <v>24</v>
      </c>
      <c r="H117" s="87">
        <v>5</v>
      </c>
      <c r="I117" s="87">
        <f>計算基礎!$H$4*(計算基礎!$G$7/H117)*B$111</f>
        <v>78659.040000000008</v>
      </c>
      <c r="J117" s="41">
        <f t="shared" si="21"/>
        <v>122659.04000000001</v>
      </c>
      <c r="K117" s="41">
        <f t="shared" si="19"/>
        <v>122700</v>
      </c>
    </row>
    <row r="118" spans="1:11" ht="15" customHeight="1" thickTop="1">
      <c r="A118" s="341">
        <v>2150</v>
      </c>
      <c r="B118" s="332">
        <v>6</v>
      </c>
      <c r="C118" s="332">
        <f>計算基礎!$J$2*B118</f>
        <v>37800</v>
      </c>
      <c r="D118" s="332">
        <f>A118*2</f>
        <v>4300</v>
      </c>
      <c r="E118" s="342">
        <f>A118+25</f>
        <v>2175</v>
      </c>
      <c r="F118" s="350">
        <f>ROUNDUP(((24*E118^2)+(2670*E118))*0.0001/B118,-2)</f>
        <v>2000</v>
      </c>
      <c r="G118" s="53" t="s">
        <v>58</v>
      </c>
      <c r="H118" s="81">
        <v>13</v>
      </c>
      <c r="I118" s="81">
        <f>計算基礎!$H$4*(計算基礎!$G$7/H118)*B$118</f>
        <v>30253.476923076923</v>
      </c>
      <c r="J118" s="42">
        <f>C$118+D$118+F$118+I118</f>
        <v>74353.476923076931</v>
      </c>
      <c r="K118" s="42">
        <f t="shared" si="19"/>
        <v>74400</v>
      </c>
    </row>
    <row r="119" spans="1:11" ht="15" customHeight="1">
      <c r="A119" s="330"/>
      <c r="B119" s="333"/>
      <c r="C119" s="333"/>
      <c r="D119" s="333"/>
      <c r="E119" s="333"/>
      <c r="F119" s="348"/>
      <c r="G119" s="55" t="s">
        <v>19</v>
      </c>
      <c r="H119" s="82">
        <v>10</v>
      </c>
      <c r="I119" s="82">
        <f>計算基礎!$H$4*(計算基礎!$G$7/H119)*B$118</f>
        <v>39329.520000000004</v>
      </c>
      <c r="J119" s="42">
        <f t="shared" ref="J119:J124" si="22">C$118+D$118+F$118+I119</f>
        <v>83429.52</v>
      </c>
      <c r="K119" s="42">
        <f t="shared" si="19"/>
        <v>83500</v>
      </c>
    </row>
    <row r="120" spans="1:11" ht="15" customHeight="1">
      <c r="A120" s="330"/>
      <c r="B120" s="333"/>
      <c r="C120" s="333"/>
      <c r="D120" s="333"/>
      <c r="E120" s="333"/>
      <c r="F120" s="348"/>
      <c r="G120" s="55" t="s">
        <v>20</v>
      </c>
      <c r="H120" s="82">
        <v>8</v>
      </c>
      <c r="I120" s="82">
        <f>計算基礎!$H$4*(計算基礎!$G$7/H120)*B$118</f>
        <v>49161.899999999994</v>
      </c>
      <c r="J120" s="42">
        <f t="shared" si="22"/>
        <v>93261.9</v>
      </c>
      <c r="K120" s="42">
        <f t="shared" si="19"/>
        <v>93300</v>
      </c>
    </row>
    <row r="121" spans="1:11" ht="15" customHeight="1">
      <c r="A121" s="330"/>
      <c r="B121" s="333"/>
      <c r="C121" s="333"/>
      <c r="D121" s="333"/>
      <c r="E121" s="333"/>
      <c r="F121" s="348"/>
      <c r="G121" s="55" t="s">
        <v>21</v>
      </c>
      <c r="H121" s="82">
        <v>7</v>
      </c>
      <c r="I121" s="82">
        <f>計算基礎!$H$4*(計算基礎!$G$7/H121)*B$118</f>
        <v>56185.028571428571</v>
      </c>
      <c r="J121" s="42">
        <f t="shared" si="22"/>
        <v>100285.02857142857</v>
      </c>
      <c r="K121" s="42">
        <f t="shared" si="19"/>
        <v>100300</v>
      </c>
    </row>
    <row r="122" spans="1:11" ht="15" customHeight="1">
      <c r="A122" s="330"/>
      <c r="B122" s="333"/>
      <c r="C122" s="333"/>
      <c r="D122" s="333"/>
      <c r="E122" s="333"/>
      <c r="F122" s="348"/>
      <c r="G122" s="55" t="s">
        <v>22</v>
      </c>
      <c r="H122" s="82">
        <v>6</v>
      </c>
      <c r="I122" s="82">
        <f>計算基礎!$H$4*(計算基礎!$G$7/H122)*B$118</f>
        <v>65549.2</v>
      </c>
      <c r="J122" s="42">
        <f t="shared" si="22"/>
        <v>109649.2</v>
      </c>
      <c r="K122" s="42">
        <f t="shared" si="19"/>
        <v>109700</v>
      </c>
    </row>
    <row r="123" spans="1:11" ht="15" customHeight="1">
      <c r="A123" s="330"/>
      <c r="B123" s="333"/>
      <c r="C123" s="333"/>
      <c r="D123" s="333"/>
      <c r="E123" s="333"/>
      <c r="F123" s="348"/>
      <c r="G123" s="55" t="s">
        <v>23</v>
      </c>
      <c r="H123" s="82">
        <v>5</v>
      </c>
      <c r="I123" s="82">
        <f>計算基礎!$H$4*(計算基礎!$G$7/H123)*B$118</f>
        <v>78659.040000000008</v>
      </c>
      <c r="J123" s="42">
        <f t="shared" si="22"/>
        <v>122759.04000000001</v>
      </c>
      <c r="K123" s="42">
        <f t="shared" si="19"/>
        <v>122800</v>
      </c>
    </row>
    <row r="124" spans="1:11" ht="15" customHeight="1" thickBot="1">
      <c r="A124" s="331"/>
      <c r="B124" s="337"/>
      <c r="C124" s="337"/>
      <c r="D124" s="337"/>
      <c r="E124" s="337"/>
      <c r="F124" s="349"/>
      <c r="G124" s="57" t="s">
        <v>24</v>
      </c>
      <c r="H124" s="151">
        <v>5</v>
      </c>
      <c r="I124" s="151">
        <f>計算基礎!$H$4*(計算基礎!$G$7/H124)*B$118</f>
        <v>78659.040000000008</v>
      </c>
      <c r="J124" s="41">
        <f t="shared" si="22"/>
        <v>122759.04000000001</v>
      </c>
      <c r="K124" s="41">
        <f t="shared" si="19"/>
        <v>122800</v>
      </c>
    </row>
    <row r="125" spans="1:11" ht="15" customHeight="1" thickTop="1">
      <c r="A125" s="329">
        <v>2200</v>
      </c>
      <c r="B125" s="332">
        <v>6</v>
      </c>
      <c r="C125" s="332">
        <f>計算基礎!$J$2*B125</f>
        <v>37800</v>
      </c>
      <c r="D125" s="332">
        <f>A125*2</f>
        <v>4400</v>
      </c>
      <c r="E125" s="332">
        <f>A125+25</f>
        <v>2225</v>
      </c>
      <c r="F125" s="350">
        <f>ROUNDUP(((24*E125^2)+(2670*E125))*0.0001/B125,-2)</f>
        <v>2100</v>
      </c>
      <c r="G125" s="58" t="s">
        <v>58</v>
      </c>
      <c r="H125" s="86">
        <v>13</v>
      </c>
      <c r="I125" s="86">
        <f>計算基礎!$H$4*(計算基礎!$G$7/H125)*B$125</f>
        <v>30253.476923076923</v>
      </c>
      <c r="J125" s="42">
        <f>C$125+D$125+F$125+I125</f>
        <v>74553.476923076931</v>
      </c>
      <c r="K125" s="42">
        <f t="shared" si="19"/>
        <v>74600</v>
      </c>
    </row>
    <row r="126" spans="1:11" ht="15" customHeight="1">
      <c r="A126" s="330"/>
      <c r="B126" s="333"/>
      <c r="C126" s="333"/>
      <c r="D126" s="333"/>
      <c r="E126" s="333"/>
      <c r="F126" s="348"/>
      <c r="G126" s="55" t="s">
        <v>19</v>
      </c>
      <c r="H126" s="82">
        <v>10</v>
      </c>
      <c r="I126" s="82">
        <f>計算基礎!$H$4*(計算基礎!$G$7/H126)*B$125</f>
        <v>39329.520000000004</v>
      </c>
      <c r="J126" s="42">
        <f t="shared" ref="J126:J131" si="23">C$125+D$125+F$125+I126</f>
        <v>83629.52</v>
      </c>
      <c r="K126" s="42">
        <f t="shared" si="19"/>
        <v>83700</v>
      </c>
    </row>
    <row r="127" spans="1:11" ht="15" customHeight="1">
      <c r="A127" s="330"/>
      <c r="B127" s="333"/>
      <c r="C127" s="333"/>
      <c r="D127" s="333"/>
      <c r="E127" s="333"/>
      <c r="F127" s="348"/>
      <c r="G127" s="55" t="s">
        <v>20</v>
      </c>
      <c r="H127" s="82">
        <v>8</v>
      </c>
      <c r="I127" s="82">
        <f>計算基礎!$H$4*(計算基礎!$G$7/H127)*B$125</f>
        <v>49161.899999999994</v>
      </c>
      <c r="J127" s="42">
        <f t="shared" si="23"/>
        <v>93461.9</v>
      </c>
      <c r="K127" s="42">
        <f t="shared" si="19"/>
        <v>93500</v>
      </c>
    </row>
    <row r="128" spans="1:11" ht="15" customHeight="1">
      <c r="A128" s="330"/>
      <c r="B128" s="333"/>
      <c r="C128" s="333"/>
      <c r="D128" s="333"/>
      <c r="E128" s="333"/>
      <c r="F128" s="348"/>
      <c r="G128" s="55" t="s">
        <v>21</v>
      </c>
      <c r="H128" s="82">
        <v>7</v>
      </c>
      <c r="I128" s="82">
        <f>計算基礎!$H$4*(計算基礎!$G$7/H128)*B$125</f>
        <v>56185.028571428571</v>
      </c>
      <c r="J128" s="42">
        <f t="shared" si="23"/>
        <v>100485.02857142857</v>
      </c>
      <c r="K128" s="42">
        <f t="shared" si="19"/>
        <v>100500</v>
      </c>
    </row>
    <row r="129" spans="1:11" ht="15" customHeight="1">
      <c r="A129" s="330"/>
      <c r="B129" s="333"/>
      <c r="C129" s="333"/>
      <c r="D129" s="333"/>
      <c r="E129" s="333"/>
      <c r="F129" s="348"/>
      <c r="G129" s="55" t="s">
        <v>22</v>
      </c>
      <c r="H129" s="82">
        <v>6</v>
      </c>
      <c r="I129" s="82">
        <f>計算基礎!$H$4*(計算基礎!$G$7/H129)*B$125</f>
        <v>65549.2</v>
      </c>
      <c r="J129" s="42">
        <f t="shared" si="23"/>
        <v>109849.2</v>
      </c>
      <c r="K129" s="42">
        <f t="shared" si="19"/>
        <v>109900</v>
      </c>
    </row>
    <row r="130" spans="1:11" ht="15" customHeight="1">
      <c r="A130" s="330"/>
      <c r="B130" s="333"/>
      <c r="C130" s="333"/>
      <c r="D130" s="333"/>
      <c r="E130" s="333"/>
      <c r="F130" s="348"/>
      <c r="G130" s="55" t="s">
        <v>23</v>
      </c>
      <c r="H130" s="82">
        <v>5</v>
      </c>
      <c r="I130" s="82">
        <f>計算基礎!$H$4*(計算基礎!$G$7/H130)*B$125</f>
        <v>78659.040000000008</v>
      </c>
      <c r="J130" s="42">
        <f t="shared" si="23"/>
        <v>122959.04000000001</v>
      </c>
      <c r="K130" s="42">
        <f t="shared" si="19"/>
        <v>123000</v>
      </c>
    </row>
    <row r="131" spans="1:11" ht="15" customHeight="1" thickBot="1">
      <c r="A131" s="330"/>
      <c r="B131" s="346"/>
      <c r="C131" s="346"/>
      <c r="D131" s="346"/>
      <c r="E131" s="346"/>
      <c r="F131" s="341"/>
      <c r="G131" s="55" t="s">
        <v>24</v>
      </c>
      <c r="H131" s="82">
        <v>5</v>
      </c>
      <c r="I131" s="82">
        <f>計算基礎!$H$4*(計算基礎!$G$7/H131)*B$125</f>
        <v>78659.040000000008</v>
      </c>
      <c r="J131" s="163">
        <f t="shared" si="23"/>
        <v>122959.04000000001</v>
      </c>
      <c r="K131" s="43">
        <f t="shared" si="19"/>
        <v>123000</v>
      </c>
    </row>
    <row r="132" spans="1:11" ht="15" customHeight="1" thickTop="1">
      <c r="A132" s="329">
        <v>2250</v>
      </c>
      <c r="B132" s="332">
        <v>6</v>
      </c>
      <c r="C132" s="332">
        <f>計算基礎!$J$2*B132</f>
        <v>37800</v>
      </c>
      <c r="D132" s="332">
        <f>A132*2</f>
        <v>4500</v>
      </c>
      <c r="E132" s="332">
        <f>A132+25</f>
        <v>2275</v>
      </c>
      <c r="F132" s="350">
        <f>ROUNDUP(((24*E132^2)+(2670*E132))*0.0001/B132,-2)</f>
        <v>2200</v>
      </c>
      <c r="G132" s="58" t="s">
        <v>58</v>
      </c>
      <c r="H132" s="86">
        <v>13</v>
      </c>
      <c r="I132" s="86">
        <f>計算基礎!$H$4*(計算基礎!$G$7/H132)*B$132</f>
        <v>30253.476923076923</v>
      </c>
      <c r="J132" s="60">
        <f>C$132+D$132+F$132+I132</f>
        <v>74753.476923076931</v>
      </c>
      <c r="K132" s="42">
        <f t="shared" ref="K132:K152" si="24">ROUNDUP(J132,-2)</f>
        <v>74800</v>
      </c>
    </row>
    <row r="133" spans="1:11" ht="15" customHeight="1">
      <c r="A133" s="330"/>
      <c r="B133" s="333"/>
      <c r="C133" s="333"/>
      <c r="D133" s="333"/>
      <c r="E133" s="333"/>
      <c r="F133" s="348"/>
      <c r="G133" s="55" t="s">
        <v>19</v>
      </c>
      <c r="H133" s="82">
        <v>10</v>
      </c>
      <c r="I133" s="82">
        <f>計算基礎!$H$4*(計算基礎!$G$7/H133)*B$132</f>
        <v>39329.520000000004</v>
      </c>
      <c r="J133" s="42">
        <f t="shared" ref="J133:J138" si="25">C$132+D$132+F$132+I133</f>
        <v>83829.52</v>
      </c>
      <c r="K133" s="42">
        <f t="shared" si="24"/>
        <v>83900</v>
      </c>
    </row>
    <row r="134" spans="1:11" ht="15" customHeight="1">
      <c r="A134" s="330"/>
      <c r="B134" s="333"/>
      <c r="C134" s="333"/>
      <c r="D134" s="333"/>
      <c r="E134" s="333"/>
      <c r="F134" s="348"/>
      <c r="G134" s="55" t="s">
        <v>20</v>
      </c>
      <c r="H134" s="82">
        <v>8</v>
      </c>
      <c r="I134" s="82">
        <f>計算基礎!$H$4*(計算基礎!$G$7/H134)*B$132</f>
        <v>49161.899999999994</v>
      </c>
      <c r="J134" s="42">
        <f t="shared" si="25"/>
        <v>93661.9</v>
      </c>
      <c r="K134" s="42">
        <f t="shared" si="24"/>
        <v>93700</v>
      </c>
    </row>
    <row r="135" spans="1:11" ht="15" customHeight="1">
      <c r="A135" s="330"/>
      <c r="B135" s="333"/>
      <c r="C135" s="333"/>
      <c r="D135" s="333"/>
      <c r="E135" s="333"/>
      <c r="F135" s="348"/>
      <c r="G135" s="55" t="s">
        <v>21</v>
      </c>
      <c r="H135" s="82">
        <v>7</v>
      </c>
      <c r="I135" s="82">
        <f>計算基礎!$H$4*(計算基礎!$G$7/H135)*B$132</f>
        <v>56185.028571428571</v>
      </c>
      <c r="J135" s="42">
        <f t="shared" si="25"/>
        <v>100685.02857142857</v>
      </c>
      <c r="K135" s="42">
        <f t="shared" si="24"/>
        <v>100700</v>
      </c>
    </row>
    <row r="136" spans="1:11" ht="15" customHeight="1">
      <c r="A136" s="330"/>
      <c r="B136" s="333"/>
      <c r="C136" s="333"/>
      <c r="D136" s="333"/>
      <c r="E136" s="333"/>
      <c r="F136" s="348"/>
      <c r="G136" s="55" t="s">
        <v>22</v>
      </c>
      <c r="H136" s="82">
        <v>6</v>
      </c>
      <c r="I136" s="82">
        <f>計算基礎!$H$4*(計算基礎!$G$7/H136)*B$132</f>
        <v>65549.2</v>
      </c>
      <c r="J136" s="42">
        <f t="shared" si="25"/>
        <v>110049.2</v>
      </c>
      <c r="K136" s="42">
        <f t="shared" si="24"/>
        <v>110100</v>
      </c>
    </row>
    <row r="137" spans="1:11" ht="15" customHeight="1">
      <c r="A137" s="330"/>
      <c r="B137" s="333"/>
      <c r="C137" s="333"/>
      <c r="D137" s="333"/>
      <c r="E137" s="333"/>
      <c r="F137" s="348"/>
      <c r="G137" s="55" t="s">
        <v>23</v>
      </c>
      <c r="H137" s="82">
        <v>5</v>
      </c>
      <c r="I137" s="82">
        <f>計算基礎!$H$4*(計算基礎!$G$7/H137)*B$132</f>
        <v>78659.040000000008</v>
      </c>
      <c r="J137" s="42">
        <f t="shared" si="25"/>
        <v>123159.04000000001</v>
      </c>
      <c r="K137" s="42">
        <f t="shared" si="24"/>
        <v>123200</v>
      </c>
    </row>
    <row r="138" spans="1:11" ht="15" customHeight="1" thickBot="1">
      <c r="A138" s="335"/>
      <c r="B138" s="337"/>
      <c r="C138" s="337"/>
      <c r="D138" s="337"/>
      <c r="E138" s="337"/>
      <c r="F138" s="349"/>
      <c r="G138" s="56" t="s">
        <v>24</v>
      </c>
      <c r="H138" s="87">
        <v>5</v>
      </c>
      <c r="I138" s="87">
        <f>計算基礎!$H$4*(計算基礎!$G$7/H138)*B$132</f>
        <v>78659.040000000008</v>
      </c>
      <c r="J138" s="165">
        <f t="shared" si="25"/>
        <v>123159.04000000001</v>
      </c>
      <c r="K138" s="41">
        <f t="shared" si="24"/>
        <v>123200</v>
      </c>
    </row>
    <row r="139" spans="1:11" ht="15" customHeight="1" thickTop="1">
      <c r="A139" s="341">
        <v>2300</v>
      </c>
      <c r="B139" s="333">
        <v>6</v>
      </c>
      <c r="C139" s="333">
        <f>計算基礎!$J$2*B139</f>
        <v>37800</v>
      </c>
      <c r="D139" s="333">
        <f>A139*2</f>
        <v>4600</v>
      </c>
      <c r="E139" s="333">
        <f>A139+25</f>
        <v>2325</v>
      </c>
      <c r="F139" s="348">
        <f>ROUNDUP(((24*E139^2)+(2670*E139))*0.0001/B139,-2)</f>
        <v>2300</v>
      </c>
      <c r="G139" s="53" t="s">
        <v>58</v>
      </c>
      <c r="H139" s="81">
        <v>12</v>
      </c>
      <c r="I139" s="81">
        <f>計算基礎!$H$4*(計算基礎!$G$7/H139)*B$139</f>
        <v>32774.6</v>
      </c>
      <c r="J139" s="42">
        <f>C$139+D$139+F$139+I139</f>
        <v>77474.600000000006</v>
      </c>
      <c r="K139" s="42">
        <f t="shared" si="24"/>
        <v>77500</v>
      </c>
    </row>
    <row r="140" spans="1:11" ht="15" customHeight="1">
      <c r="A140" s="330"/>
      <c r="B140" s="333"/>
      <c r="C140" s="333"/>
      <c r="D140" s="333"/>
      <c r="E140" s="333"/>
      <c r="F140" s="348"/>
      <c r="G140" s="55" t="s">
        <v>19</v>
      </c>
      <c r="H140" s="82">
        <v>10</v>
      </c>
      <c r="I140" s="82">
        <f>計算基礎!$H$4*(計算基礎!$G$7/H140)*B$139</f>
        <v>39329.520000000004</v>
      </c>
      <c r="J140" s="42">
        <f t="shared" ref="J140:J145" si="26">C$139+D$139+F$139+I140</f>
        <v>84029.52</v>
      </c>
      <c r="K140" s="42">
        <f t="shared" si="24"/>
        <v>84100</v>
      </c>
    </row>
    <row r="141" spans="1:11" ht="15" customHeight="1">
      <c r="A141" s="330"/>
      <c r="B141" s="333"/>
      <c r="C141" s="333"/>
      <c r="D141" s="333"/>
      <c r="E141" s="333"/>
      <c r="F141" s="348"/>
      <c r="G141" s="55" t="s">
        <v>20</v>
      </c>
      <c r="H141" s="82">
        <v>8</v>
      </c>
      <c r="I141" s="82">
        <f>計算基礎!$H$4*(計算基礎!$G$7/H141)*B$139</f>
        <v>49161.899999999994</v>
      </c>
      <c r="J141" s="42">
        <f t="shared" si="26"/>
        <v>93861.9</v>
      </c>
      <c r="K141" s="42">
        <f t="shared" si="24"/>
        <v>93900</v>
      </c>
    </row>
    <row r="142" spans="1:11" ht="15" customHeight="1">
      <c r="A142" s="330"/>
      <c r="B142" s="333"/>
      <c r="C142" s="333"/>
      <c r="D142" s="333"/>
      <c r="E142" s="333"/>
      <c r="F142" s="348"/>
      <c r="G142" s="55" t="s">
        <v>21</v>
      </c>
      <c r="H142" s="82">
        <v>7</v>
      </c>
      <c r="I142" s="82">
        <f>計算基礎!$H$4*(計算基礎!$G$7/H142)*B$139</f>
        <v>56185.028571428571</v>
      </c>
      <c r="J142" s="42">
        <f t="shared" si="26"/>
        <v>100885.02857142857</v>
      </c>
      <c r="K142" s="42">
        <f t="shared" si="24"/>
        <v>100900</v>
      </c>
    </row>
    <row r="143" spans="1:11" ht="15" customHeight="1">
      <c r="A143" s="330"/>
      <c r="B143" s="333"/>
      <c r="C143" s="333"/>
      <c r="D143" s="333"/>
      <c r="E143" s="333"/>
      <c r="F143" s="348"/>
      <c r="G143" s="55" t="s">
        <v>22</v>
      </c>
      <c r="H143" s="82">
        <v>6</v>
      </c>
      <c r="I143" s="82">
        <f>計算基礎!$H$4*(計算基礎!$G$7/H143)*B$139</f>
        <v>65549.2</v>
      </c>
      <c r="J143" s="42">
        <f t="shared" si="26"/>
        <v>110249.2</v>
      </c>
      <c r="K143" s="42">
        <f t="shared" si="24"/>
        <v>110300</v>
      </c>
    </row>
    <row r="144" spans="1:11" ht="15" customHeight="1">
      <c r="A144" s="330"/>
      <c r="B144" s="333"/>
      <c r="C144" s="333"/>
      <c r="D144" s="333"/>
      <c r="E144" s="333"/>
      <c r="F144" s="348"/>
      <c r="G144" s="55" t="s">
        <v>23</v>
      </c>
      <c r="H144" s="82">
        <v>5</v>
      </c>
      <c r="I144" s="82">
        <f>計算基礎!$H$4*(計算基礎!$G$7/H144)*B$139</f>
        <v>78659.040000000008</v>
      </c>
      <c r="J144" s="42">
        <f t="shared" si="26"/>
        <v>123359.04000000001</v>
      </c>
      <c r="K144" s="42">
        <f t="shared" si="24"/>
        <v>123400</v>
      </c>
    </row>
    <row r="145" spans="1:11" ht="15" customHeight="1" thickBot="1">
      <c r="A145" s="335"/>
      <c r="B145" s="337"/>
      <c r="C145" s="337"/>
      <c r="D145" s="337"/>
      <c r="E145" s="337"/>
      <c r="F145" s="349"/>
      <c r="G145" s="56" t="s">
        <v>24</v>
      </c>
      <c r="H145" s="87">
        <v>5</v>
      </c>
      <c r="I145" s="87">
        <f>計算基礎!$H$4*(計算基礎!$G$7/H145)*B$139</f>
        <v>78659.040000000008</v>
      </c>
      <c r="J145" s="41">
        <f t="shared" si="26"/>
        <v>123359.04000000001</v>
      </c>
      <c r="K145" s="41">
        <f t="shared" si="24"/>
        <v>123400</v>
      </c>
    </row>
    <row r="146" spans="1:11" ht="15" customHeight="1" thickTop="1">
      <c r="A146" s="329">
        <v>2350</v>
      </c>
      <c r="B146" s="332">
        <v>6</v>
      </c>
      <c r="C146" s="332">
        <f>計算基礎!$J$2*B146</f>
        <v>37800</v>
      </c>
      <c r="D146" s="332">
        <f>A146*2</f>
        <v>4700</v>
      </c>
      <c r="E146" s="332">
        <f>A146+25</f>
        <v>2375</v>
      </c>
      <c r="F146" s="350">
        <f>ROUNDUP(((24*E146^2)+(2670*E146))*0.0001/B146,-2)</f>
        <v>2400</v>
      </c>
      <c r="G146" s="58" t="s">
        <v>58</v>
      </c>
      <c r="H146" s="86">
        <v>12</v>
      </c>
      <c r="I146" s="169">
        <f>計算基礎!$H$4*(計算基礎!$G$7/H146)*B$146</f>
        <v>32774.6</v>
      </c>
      <c r="J146" s="42">
        <f>C$146+D$146+F$146+I146</f>
        <v>77674.600000000006</v>
      </c>
      <c r="K146" s="42">
        <f t="shared" si="24"/>
        <v>77700</v>
      </c>
    </row>
    <row r="147" spans="1:11" ht="15" customHeight="1">
      <c r="A147" s="330"/>
      <c r="B147" s="333"/>
      <c r="C147" s="333"/>
      <c r="D147" s="333"/>
      <c r="E147" s="333"/>
      <c r="F147" s="348"/>
      <c r="G147" s="55" t="s">
        <v>19</v>
      </c>
      <c r="H147" s="82">
        <v>10</v>
      </c>
      <c r="I147" s="170">
        <f>計算基礎!$H$4*(計算基礎!$G$7/H147)*B$146</f>
        <v>39329.520000000004</v>
      </c>
      <c r="J147" s="42">
        <f t="shared" ref="J147:J152" si="27">C$146+D$146+F$146+I147</f>
        <v>84229.52</v>
      </c>
      <c r="K147" s="42">
        <f t="shared" si="24"/>
        <v>84300</v>
      </c>
    </row>
    <row r="148" spans="1:11" ht="15" customHeight="1">
      <c r="A148" s="330"/>
      <c r="B148" s="333"/>
      <c r="C148" s="333"/>
      <c r="D148" s="333"/>
      <c r="E148" s="333"/>
      <c r="F148" s="348"/>
      <c r="G148" s="55" t="s">
        <v>20</v>
      </c>
      <c r="H148" s="82">
        <v>8</v>
      </c>
      <c r="I148" s="170">
        <f>計算基礎!$H$4*(計算基礎!$G$7/H148)*B$146</f>
        <v>49161.899999999994</v>
      </c>
      <c r="J148" s="42">
        <f t="shared" si="27"/>
        <v>94061.9</v>
      </c>
      <c r="K148" s="42">
        <f t="shared" si="24"/>
        <v>94100</v>
      </c>
    </row>
    <row r="149" spans="1:11" ht="15" customHeight="1">
      <c r="A149" s="330"/>
      <c r="B149" s="333"/>
      <c r="C149" s="333"/>
      <c r="D149" s="333"/>
      <c r="E149" s="333"/>
      <c r="F149" s="348"/>
      <c r="G149" s="55" t="s">
        <v>21</v>
      </c>
      <c r="H149" s="82">
        <v>7</v>
      </c>
      <c r="I149" s="170">
        <f>計算基礎!$H$4*(計算基礎!$G$7/H149)*B$146</f>
        <v>56185.028571428571</v>
      </c>
      <c r="J149" s="42">
        <f t="shared" si="27"/>
        <v>101085.02857142857</v>
      </c>
      <c r="K149" s="42">
        <f t="shared" si="24"/>
        <v>101100</v>
      </c>
    </row>
    <row r="150" spans="1:11" ht="15" customHeight="1">
      <c r="A150" s="330"/>
      <c r="B150" s="333"/>
      <c r="C150" s="333"/>
      <c r="D150" s="333"/>
      <c r="E150" s="333"/>
      <c r="F150" s="348"/>
      <c r="G150" s="55" t="s">
        <v>22</v>
      </c>
      <c r="H150" s="82">
        <v>6</v>
      </c>
      <c r="I150" s="170">
        <f>計算基礎!$H$4*(計算基礎!$G$7/H150)*B$146</f>
        <v>65549.2</v>
      </c>
      <c r="J150" s="42">
        <f t="shared" si="27"/>
        <v>110449.2</v>
      </c>
      <c r="K150" s="42">
        <f t="shared" si="24"/>
        <v>110500</v>
      </c>
    </row>
    <row r="151" spans="1:11" ht="15" customHeight="1">
      <c r="A151" s="330"/>
      <c r="B151" s="333"/>
      <c r="C151" s="333"/>
      <c r="D151" s="333"/>
      <c r="E151" s="333"/>
      <c r="F151" s="348"/>
      <c r="G151" s="55" t="s">
        <v>23</v>
      </c>
      <c r="H151" s="82">
        <v>5</v>
      </c>
      <c r="I151" s="170">
        <f>計算基礎!$H$4*(計算基礎!$G$7/H151)*B$146</f>
        <v>78659.040000000008</v>
      </c>
      <c r="J151" s="42">
        <f t="shared" si="27"/>
        <v>123559.04000000001</v>
      </c>
      <c r="K151" s="42">
        <f t="shared" si="24"/>
        <v>123600</v>
      </c>
    </row>
    <row r="152" spans="1:11" ht="15" customHeight="1" thickBot="1">
      <c r="A152" s="330"/>
      <c r="B152" s="346"/>
      <c r="C152" s="346"/>
      <c r="D152" s="346"/>
      <c r="E152" s="346"/>
      <c r="F152" s="341"/>
      <c r="G152" s="55" t="s">
        <v>24</v>
      </c>
      <c r="H152" s="82">
        <v>5</v>
      </c>
      <c r="I152" s="170">
        <f>計算基礎!$H$4*(計算基礎!$G$7/H152)*B$146</f>
        <v>78659.040000000008</v>
      </c>
      <c r="J152" s="43">
        <f t="shared" si="27"/>
        <v>123559.04000000001</v>
      </c>
      <c r="K152" s="43">
        <f t="shared" si="24"/>
        <v>123600</v>
      </c>
    </row>
    <row r="153" spans="1:11" ht="15" customHeight="1" thickBot="1">
      <c r="A153" s="142"/>
      <c r="B153" s="142"/>
      <c r="C153" s="142"/>
      <c r="D153" s="142"/>
      <c r="E153" s="142"/>
      <c r="F153" s="142"/>
      <c r="G153" s="8"/>
      <c r="H153" s="8"/>
      <c r="I153" s="8"/>
    </row>
    <row r="154" spans="1:11" ht="15" customHeight="1" thickBot="1">
      <c r="A154" s="251" t="s">
        <v>1</v>
      </c>
      <c r="B154" s="252" t="s">
        <v>61</v>
      </c>
      <c r="C154" s="253" t="str">
        <f>"融着費(@" &amp; 計算基礎!$J$2&amp;")"</f>
        <v>融着費(@6300)</v>
      </c>
      <c r="D154" s="252" t="s">
        <v>60</v>
      </c>
      <c r="E154" s="252"/>
      <c r="F154" s="252" t="s">
        <v>59</v>
      </c>
      <c r="G154" s="251" t="s">
        <v>0</v>
      </c>
      <c r="H154" s="254" t="s">
        <v>3</v>
      </c>
      <c r="I154" s="253" t="s">
        <v>2</v>
      </c>
      <c r="J154" s="150"/>
      <c r="K154" s="150" t="s">
        <v>49</v>
      </c>
    </row>
    <row r="155" spans="1:11" ht="15" customHeight="1" thickTop="1">
      <c r="A155" s="341">
        <v>2400</v>
      </c>
      <c r="B155" s="332">
        <v>6</v>
      </c>
      <c r="C155" s="332">
        <f>計算基礎!$J$2*B155</f>
        <v>37800</v>
      </c>
      <c r="D155" s="332">
        <f>A155*2</f>
        <v>4800</v>
      </c>
      <c r="E155" s="342">
        <f>A155+25</f>
        <v>2425</v>
      </c>
      <c r="F155" s="350">
        <f>ROUNDUP(((24*E155^2)+(2670*E155))*0.0001/B155,-2)</f>
        <v>2500</v>
      </c>
      <c r="G155" s="53" t="s">
        <v>58</v>
      </c>
      <c r="H155" s="81">
        <v>12</v>
      </c>
      <c r="I155" s="81">
        <f>計算基礎!$H$4*(計算基礎!$G$7/H155)*B$155</f>
        <v>32774.6</v>
      </c>
      <c r="J155" s="42">
        <f>C$155+D$155+F$155+I155</f>
        <v>77874.600000000006</v>
      </c>
      <c r="K155" s="42">
        <f t="shared" ref="K155:K182" si="28">ROUNDUP(J155,-2)</f>
        <v>77900</v>
      </c>
    </row>
    <row r="156" spans="1:11" ht="15" customHeight="1">
      <c r="A156" s="330"/>
      <c r="B156" s="333"/>
      <c r="C156" s="333"/>
      <c r="D156" s="333"/>
      <c r="E156" s="333"/>
      <c r="F156" s="348"/>
      <c r="G156" s="55" t="s">
        <v>19</v>
      </c>
      <c r="H156" s="82">
        <v>10</v>
      </c>
      <c r="I156" s="82">
        <f>計算基礎!$H$4*(計算基礎!$G$7/H156)*B$155</f>
        <v>39329.520000000004</v>
      </c>
      <c r="J156" s="42">
        <f t="shared" ref="J156:J161" si="29">C$155+D$155+F$155+I156</f>
        <v>84429.52</v>
      </c>
      <c r="K156" s="42">
        <f t="shared" si="28"/>
        <v>84500</v>
      </c>
    </row>
    <row r="157" spans="1:11" ht="15" customHeight="1">
      <c r="A157" s="330"/>
      <c r="B157" s="333"/>
      <c r="C157" s="333"/>
      <c r="D157" s="333"/>
      <c r="E157" s="333"/>
      <c r="F157" s="348"/>
      <c r="G157" s="55" t="s">
        <v>20</v>
      </c>
      <c r="H157" s="82">
        <v>8</v>
      </c>
      <c r="I157" s="82">
        <f>計算基礎!$H$4*(計算基礎!$G$7/H157)*B$155</f>
        <v>49161.899999999994</v>
      </c>
      <c r="J157" s="42">
        <f t="shared" si="29"/>
        <v>94261.9</v>
      </c>
      <c r="K157" s="42">
        <f t="shared" si="28"/>
        <v>94300</v>
      </c>
    </row>
    <row r="158" spans="1:11" ht="15" customHeight="1">
      <c r="A158" s="330"/>
      <c r="B158" s="333"/>
      <c r="C158" s="333"/>
      <c r="D158" s="333"/>
      <c r="E158" s="333"/>
      <c r="F158" s="348"/>
      <c r="G158" s="55" t="s">
        <v>21</v>
      </c>
      <c r="H158" s="82">
        <v>7</v>
      </c>
      <c r="I158" s="82">
        <f>計算基礎!$H$4*(計算基礎!$G$7/H158)*B$155</f>
        <v>56185.028571428571</v>
      </c>
      <c r="J158" s="42">
        <f t="shared" si="29"/>
        <v>101285.02857142857</v>
      </c>
      <c r="K158" s="42">
        <f t="shared" si="28"/>
        <v>101300</v>
      </c>
    </row>
    <row r="159" spans="1:11" ht="15" customHeight="1">
      <c r="A159" s="330"/>
      <c r="B159" s="333"/>
      <c r="C159" s="333"/>
      <c r="D159" s="333"/>
      <c r="E159" s="333"/>
      <c r="F159" s="348"/>
      <c r="G159" s="55" t="s">
        <v>22</v>
      </c>
      <c r="H159" s="82">
        <v>6</v>
      </c>
      <c r="I159" s="82">
        <f>計算基礎!$H$4*(計算基礎!$G$7/H159)*B$155</f>
        <v>65549.2</v>
      </c>
      <c r="J159" s="42">
        <f t="shared" si="29"/>
        <v>110649.2</v>
      </c>
      <c r="K159" s="42">
        <f t="shared" si="28"/>
        <v>110700</v>
      </c>
    </row>
    <row r="160" spans="1:11" ht="15" customHeight="1">
      <c r="A160" s="330"/>
      <c r="B160" s="333"/>
      <c r="C160" s="333"/>
      <c r="D160" s="333"/>
      <c r="E160" s="333"/>
      <c r="F160" s="348"/>
      <c r="G160" s="55" t="s">
        <v>23</v>
      </c>
      <c r="H160" s="82">
        <v>5</v>
      </c>
      <c r="I160" s="82">
        <f>計算基礎!$H$4*(計算基礎!$G$7/H160)*B$155</f>
        <v>78659.040000000008</v>
      </c>
      <c r="J160" s="42">
        <f t="shared" si="29"/>
        <v>123759.04000000001</v>
      </c>
      <c r="K160" s="42">
        <f t="shared" si="28"/>
        <v>123800</v>
      </c>
    </row>
    <row r="161" spans="1:11" ht="15" customHeight="1" thickBot="1">
      <c r="A161" s="331"/>
      <c r="B161" s="337"/>
      <c r="C161" s="337"/>
      <c r="D161" s="337"/>
      <c r="E161" s="337"/>
      <c r="F161" s="349"/>
      <c r="G161" s="57" t="s">
        <v>24</v>
      </c>
      <c r="H161" s="151">
        <v>5</v>
      </c>
      <c r="I161" s="151">
        <f>計算基礎!$H$4*(計算基礎!$G$7/H161)*B$155</f>
        <v>78659.040000000008</v>
      </c>
      <c r="J161" s="41">
        <f t="shared" si="29"/>
        <v>123759.04000000001</v>
      </c>
      <c r="K161" s="41">
        <f t="shared" si="28"/>
        <v>123800</v>
      </c>
    </row>
    <row r="162" spans="1:11" ht="15" customHeight="1" thickTop="1">
      <c r="A162" s="329">
        <v>2450</v>
      </c>
      <c r="B162" s="332">
        <v>6</v>
      </c>
      <c r="C162" s="332">
        <f>計算基礎!$J$2*B162</f>
        <v>37800</v>
      </c>
      <c r="D162" s="332">
        <f>A162*2</f>
        <v>4900</v>
      </c>
      <c r="E162" s="342">
        <f>A162+25</f>
        <v>2475</v>
      </c>
      <c r="F162" s="350">
        <f>ROUNDUP(((24*E162^2)+(2670*E162))*0.0001/B162,-2)</f>
        <v>2600</v>
      </c>
      <c r="G162" s="58" t="s">
        <v>58</v>
      </c>
      <c r="H162" s="86">
        <v>12</v>
      </c>
      <c r="I162" s="86">
        <f>計算基礎!$H$4*(計算基礎!$G$7/H162)*B$162</f>
        <v>32774.6</v>
      </c>
      <c r="J162" s="42">
        <f>C$162+D$162+F$162+I162</f>
        <v>78074.600000000006</v>
      </c>
      <c r="K162" s="42">
        <f t="shared" si="28"/>
        <v>78100</v>
      </c>
    </row>
    <row r="163" spans="1:11" ht="15" customHeight="1">
      <c r="A163" s="330"/>
      <c r="B163" s="333"/>
      <c r="C163" s="333"/>
      <c r="D163" s="333"/>
      <c r="E163" s="333"/>
      <c r="F163" s="348"/>
      <c r="G163" s="55" t="s">
        <v>19</v>
      </c>
      <c r="H163" s="82">
        <v>10</v>
      </c>
      <c r="I163" s="82">
        <f>計算基礎!$H$4*(計算基礎!$G$7/H163)*B$162</f>
        <v>39329.520000000004</v>
      </c>
      <c r="J163" s="42">
        <f t="shared" ref="J163:J168" si="30">C$162+D$162+F$162+I163</f>
        <v>84629.52</v>
      </c>
      <c r="K163" s="42">
        <f t="shared" si="28"/>
        <v>84700</v>
      </c>
    </row>
    <row r="164" spans="1:11" ht="15" customHeight="1">
      <c r="A164" s="330"/>
      <c r="B164" s="333"/>
      <c r="C164" s="333"/>
      <c r="D164" s="333"/>
      <c r="E164" s="333"/>
      <c r="F164" s="348"/>
      <c r="G164" s="55" t="s">
        <v>20</v>
      </c>
      <c r="H164" s="82">
        <v>8</v>
      </c>
      <c r="I164" s="82">
        <f>計算基礎!$H$4*(計算基礎!$G$7/H164)*B$162</f>
        <v>49161.899999999994</v>
      </c>
      <c r="J164" s="42">
        <f t="shared" si="30"/>
        <v>94461.9</v>
      </c>
      <c r="K164" s="42">
        <f t="shared" si="28"/>
        <v>94500</v>
      </c>
    </row>
    <row r="165" spans="1:11" ht="15" customHeight="1">
      <c r="A165" s="330"/>
      <c r="B165" s="333"/>
      <c r="C165" s="333"/>
      <c r="D165" s="333"/>
      <c r="E165" s="333"/>
      <c r="F165" s="348"/>
      <c r="G165" s="55" t="s">
        <v>21</v>
      </c>
      <c r="H165" s="82">
        <v>7</v>
      </c>
      <c r="I165" s="82">
        <f>計算基礎!$H$4*(計算基礎!$G$7/H165)*B$162</f>
        <v>56185.028571428571</v>
      </c>
      <c r="J165" s="42">
        <f t="shared" si="30"/>
        <v>101485.02857142857</v>
      </c>
      <c r="K165" s="42">
        <f t="shared" si="28"/>
        <v>101500</v>
      </c>
    </row>
    <row r="166" spans="1:11" ht="15" customHeight="1">
      <c r="A166" s="330"/>
      <c r="B166" s="333"/>
      <c r="C166" s="333"/>
      <c r="D166" s="333"/>
      <c r="E166" s="333"/>
      <c r="F166" s="348"/>
      <c r="G166" s="55" t="s">
        <v>22</v>
      </c>
      <c r="H166" s="82">
        <v>6</v>
      </c>
      <c r="I166" s="82">
        <f>計算基礎!$H$4*(計算基礎!$G$7/H166)*B$162</f>
        <v>65549.2</v>
      </c>
      <c r="J166" s="42">
        <f t="shared" si="30"/>
        <v>110849.2</v>
      </c>
      <c r="K166" s="42">
        <f t="shared" si="28"/>
        <v>110900</v>
      </c>
    </row>
    <row r="167" spans="1:11" ht="15" customHeight="1">
      <c r="A167" s="330"/>
      <c r="B167" s="333"/>
      <c r="C167" s="333"/>
      <c r="D167" s="333"/>
      <c r="E167" s="333"/>
      <c r="F167" s="348"/>
      <c r="G167" s="55" t="s">
        <v>23</v>
      </c>
      <c r="H167" s="82">
        <v>5</v>
      </c>
      <c r="I167" s="82">
        <f>計算基礎!$H$4*(計算基礎!$G$7/H167)*B$162</f>
        <v>78659.040000000008</v>
      </c>
      <c r="J167" s="42">
        <f t="shared" si="30"/>
        <v>123959.04000000001</v>
      </c>
      <c r="K167" s="42">
        <f t="shared" si="28"/>
        <v>124000</v>
      </c>
    </row>
    <row r="168" spans="1:11" ht="15" customHeight="1" thickBot="1">
      <c r="A168" s="331"/>
      <c r="B168" s="333"/>
      <c r="C168" s="333"/>
      <c r="D168" s="333"/>
      <c r="E168" s="333"/>
      <c r="F168" s="348"/>
      <c r="G168" s="57" t="s">
        <v>24</v>
      </c>
      <c r="H168" s="151">
        <v>5</v>
      </c>
      <c r="I168" s="151">
        <f>計算基礎!$H$4*(計算基礎!$G$7/H168)*B$162</f>
        <v>78659.040000000008</v>
      </c>
      <c r="J168" s="63">
        <f t="shared" si="30"/>
        <v>123959.04000000001</v>
      </c>
      <c r="K168" s="63">
        <f t="shared" si="28"/>
        <v>124000</v>
      </c>
    </row>
    <row r="169" spans="1:11" ht="15" customHeight="1" thickTop="1">
      <c r="A169" s="334">
        <v>2500</v>
      </c>
      <c r="B169" s="336">
        <v>7</v>
      </c>
      <c r="C169" s="336">
        <f>計算基礎!$J$2*B169</f>
        <v>44100</v>
      </c>
      <c r="D169" s="336">
        <f>A169*2</f>
        <v>5000</v>
      </c>
      <c r="E169" s="336">
        <f>A169+25</f>
        <v>2525</v>
      </c>
      <c r="F169" s="351">
        <f>ROUNDUP(((24*E169^2)+(2670*E169))*0.0001/B169,-2)</f>
        <v>2300</v>
      </c>
      <c r="G169" s="156" t="s">
        <v>58</v>
      </c>
      <c r="H169" s="162">
        <v>13</v>
      </c>
      <c r="I169" s="162">
        <f>計算基礎!$H$4*(計算基礎!$G$7/H169)*B$169</f>
        <v>35295.723076923081</v>
      </c>
      <c r="J169" s="42">
        <f>C$169+D$169+F$169+I169</f>
        <v>86695.723076923081</v>
      </c>
      <c r="K169" s="42">
        <f t="shared" si="28"/>
        <v>86700</v>
      </c>
    </row>
    <row r="170" spans="1:11" ht="15" customHeight="1">
      <c r="A170" s="330"/>
      <c r="B170" s="333"/>
      <c r="C170" s="333"/>
      <c r="D170" s="333"/>
      <c r="E170" s="333"/>
      <c r="F170" s="348"/>
      <c r="G170" s="55" t="s">
        <v>19</v>
      </c>
      <c r="H170" s="82">
        <v>10</v>
      </c>
      <c r="I170" s="82">
        <f>計算基礎!$H$4*(計算基礎!$G$7/H170)*B$169</f>
        <v>45884.44</v>
      </c>
      <c r="J170" s="42">
        <f t="shared" ref="J170:J175" si="31">C$169+D$169+F$169+I170</f>
        <v>97284.44</v>
      </c>
      <c r="K170" s="42">
        <f t="shared" si="28"/>
        <v>97300</v>
      </c>
    </row>
    <row r="171" spans="1:11" ht="15" customHeight="1">
      <c r="A171" s="330"/>
      <c r="B171" s="333"/>
      <c r="C171" s="333"/>
      <c r="D171" s="333"/>
      <c r="E171" s="333"/>
      <c r="F171" s="348"/>
      <c r="G171" s="55" t="s">
        <v>20</v>
      </c>
      <c r="H171" s="82">
        <v>9</v>
      </c>
      <c r="I171" s="82">
        <f>計算基礎!$H$4*(計算基礎!$G$7/H171)*B$169</f>
        <v>50982.711111111115</v>
      </c>
      <c r="J171" s="42">
        <f t="shared" si="31"/>
        <v>102382.71111111112</v>
      </c>
      <c r="K171" s="42">
        <f t="shared" si="28"/>
        <v>102400</v>
      </c>
    </row>
    <row r="172" spans="1:11" ht="15" customHeight="1">
      <c r="A172" s="330"/>
      <c r="B172" s="333"/>
      <c r="C172" s="333"/>
      <c r="D172" s="333"/>
      <c r="E172" s="333"/>
      <c r="F172" s="348"/>
      <c r="G172" s="55" t="s">
        <v>21</v>
      </c>
      <c r="H172" s="82">
        <v>7</v>
      </c>
      <c r="I172" s="82">
        <f>計算基礎!$H$4*(計算基礎!$G$7/H172)*B$169</f>
        <v>65549.2</v>
      </c>
      <c r="J172" s="42">
        <f t="shared" si="31"/>
        <v>116949.2</v>
      </c>
      <c r="K172" s="42">
        <f t="shared" si="28"/>
        <v>117000</v>
      </c>
    </row>
    <row r="173" spans="1:11" ht="15" customHeight="1">
      <c r="A173" s="330"/>
      <c r="B173" s="333"/>
      <c r="C173" s="333"/>
      <c r="D173" s="333"/>
      <c r="E173" s="333"/>
      <c r="F173" s="348"/>
      <c r="G173" s="55" t="s">
        <v>22</v>
      </c>
      <c r="H173" s="82">
        <v>6</v>
      </c>
      <c r="I173" s="82">
        <f>計算基礎!$H$4*(計算基礎!$G$7/H173)*B$169</f>
        <v>76474.066666666666</v>
      </c>
      <c r="J173" s="42">
        <f t="shared" si="31"/>
        <v>127874.06666666667</v>
      </c>
      <c r="K173" s="42">
        <f t="shared" si="28"/>
        <v>127900</v>
      </c>
    </row>
    <row r="174" spans="1:11" ht="15" customHeight="1">
      <c r="A174" s="330"/>
      <c r="B174" s="333"/>
      <c r="C174" s="333"/>
      <c r="D174" s="333"/>
      <c r="E174" s="333"/>
      <c r="F174" s="348"/>
      <c r="G174" s="55" t="s">
        <v>23</v>
      </c>
      <c r="H174" s="82">
        <v>6</v>
      </c>
      <c r="I174" s="82">
        <f>計算基礎!$H$4*(計算基礎!$G$7/H174)*B$169</f>
        <v>76474.066666666666</v>
      </c>
      <c r="J174" s="42">
        <f t="shared" si="31"/>
        <v>127874.06666666667</v>
      </c>
      <c r="K174" s="42">
        <f t="shared" si="28"/>
        <v>127900</v>
      </c>
    </row>
    <row r="175" spans="1:11" ht="15" customHeight="1" thickBot="1">
      <c r="A175" s="335"/>
      <c r="B175" s="337"/>
      <c r="C175" s="337"/>
      <c r="D175" s="337"/>
      <c r="E175" s="337"/>
      <c r="F175" s="349"/>
      <c r="G175" s="56" t="s">
        <v>24</v>
      </c>
      <c r="H175" s="87">
        <v>5</v>
      </c>
      <c r="I175" s="87">
        <f>計算基礎!$H$4*(計算基礎!$G$7/H175)*B$169</f>
        <v>91768.88</v>
      </c>
      <c r="J175" s="41">
        <f t="shared" si="31"/>
        <v>143168.88</v>
      </c>
      <c r="K175" s="41">
        <f t="shared" si="28"/>
        <v>143200</v>
      </c>
    </row>
    <row r="176" spans="1:11" ht="15" customHeight="1" thickTop="1">
      <c r="A176" s="329">
        <v>2550</v>
      </c>
      <c r="B176" s="332">
        <v>7</v>
      </c>
      <c r="C176" s="332">
        <f>計算基礎!$J$2*B176</f>
        <v>44100</v>
      </c>
      <c r="D176" s="332">
        <f>A176*2</f>
        <v>5100</v>
      </c>
      <c r="E176" s="332">
        <f>A176+25</f>
        <v>2575</v>
      </c>
      <c r="F176" s="350">
        <f>ROUNDUP(((24*E176^2)+(2670*E176))*0.0001/B176,-2)</f>
        <v>2400</v>
      </c>
      <c r="G176" s="58" t="s">
        <v>58</v>
      </c>
      <c r="H176" s="86">
        <v>13</v>
      </c>
      <c r="I176" s="86">
        <f>計算基礎!$H$4*(計算基礎!$G$7/H176)*B$176</f>
        <v>35295.723076923081</v>
      </c>
      <c r="J176" s="42">
        <f>C$176+D$176+F$176+I176</f>
        <v>86895.723076923081</v>
      </c>
      <c r="K176" s="42">
        <f t="shared" si="28"/>
        <v>86900</v>
      </c>
    </row>
    <row r="177" spans="1:11" ht="15" customHeight="1">
      <c r="A177" s="330"/>
      <c r="B177" s="333"/>
      <c r="C177" s="333"/>
      <c r="D177" s="333"/>
      <c r="E177" s="333"/>
      <c r="F177" s="348"/>
      <c r="G177" s="55" t="s">
        <v>19</v>
      </c>
      <c r="H177" s="82">
        <v>10</v>
      </c>
      <c r="I177" s="82">
        <f>計算基礎!$H$4*(計算基礎!$G$7/H177)*B$176</f>
        <v>45884.44</v>
      </c>
      <c r="J177" s="42">
        <f t="shared" ref="J177:J182" si="32">C$176+D$176+F$176+I177</f>
        <v>97484.44</v>
      </c>
      <c r="K177" s="42">
        <f t="shared" si="28"/>
        <v>97500</v>
      </c>
    </row>
    <row r="178" spans="1:11" ht="15" customHeight="1">
      <c r="A178" s="330"/>
      <c r="B178" s="333"/>
      <c r="C178" s="333"/>
      <c r="D178" s="333"/>
      <c r="E178" s="333"/>
      <c r="F178" s="348"/>
      <c r="G178" s="55" t="s">
        <v>20</v>
      </c>
      <c r="H178" s="82">
        <v>9</v>
      </c>
      <c r="I178" s="82">
        <f>計算基礎!$H$4*(計算基礎!$G$7/H178)*B$176</f>
        <v>50982.711111111115</v>
      </c>
      <c r="J178" s="42">
        <f t="shared" si="32"/>
        <v>102582.71111111112</v>
      </c>
      <c r="K178" s="42">
        <f t="shared" si="28"/>
        <v>102600</v>
      </c>
    </row>
    <row r="179" spans="1:11" ht="15" customHeight="1">
      <c r="A179" s="330"/>
      <c r="B179" s="333"/>
      <c r="C179" s="333"/>
      <c r="D179" s="333"/>
      <c r="E179" s="333"/>
      <c r="F179" s="348"/>
      <c r="G179" s="55" t="s">
        <v>21</v>
      </c>
      <c r="H179" s="82">
        <v>7</v>
      </c>
      <c r="I179" s="82">
        <f>計算基礎!$H$4*(計算基礎!$G$7/H179)*B$176</f>
        <v>65549.2</v>
      </c>
      <c r="J179" s="42">
        <f t="shared" si="32"/>
        <v>117149.2</v>
      </c>
      <c r="K179" s="42">
        <f t="shared" si="28"/>
        <v>117200</v>
      </c>
    </row>
    <row r="180" spans="1:11" ht="15" customHeight="1">
      <c r="A180" s="330"/>
      <c r="B180" s="333"/>
      <c r="C180" s="333"/>
      <c r="D180" s="333"/>
      <c r="E180" s="333"/>
      <c r="F180" s="348"/>
      <c r="G180" s="55" t="s">
        <v>22</v>
      </c>
      <c r="H180" s="82">
        <v>6</v>
      </c>
      <c r="I180" s="82">
        <f>計算基礎!$H$4*(計算基礎!$G$7/H180)*B$176</f>
        <v>76474.066666666666</v>
      </c>
      <c r="J180" s="42">
        <f t="shared" si="32"/>
        <v>128074.06666666667</v>
      </c>
      <c r="K180" s="42">
        <f t="shared" si="28"/>
        <v>128100</v>
      </c>
    </row>
    <row r="181" spans="1:11" ht="15" customHeight="1">
      <c r="A181" s="330"/>
      <c r="B181" s="333"/>
      <c r="C181" s="333"/>
      <c r="D181" s="333"/>
      <c r="E181" s="333"/>
      <c r="F181" s="348"/>
      <c r="G181" s="55" t="s">
        <v>23</v>
      </c>
      <c r="H181" s="82">
        <v>6</v>
      </c>
      <c r="I181" s="82">
        <f>計算基礎!$H$4*(計算基礎!$G$7/H181)*B$176</f>
        <v>76474.066666666666</v>
      </c>
      <c r="J181" s="42">
        <f t="shared" si="32"/>
        <v>128074.06666666667</v>
      </c>
      <c r="K181" s="42">
        <f t="shared" si="28"/>
        <v>128100</v>
      </c>
    </row>
    <row r="182" spans="1:11" ht="15" customHeight="1" thickBot="1">
      <c r="A182" s="331"/>
      <c r="B182" s="333"/>
      <c r="C182" s="333"/>
      <c r="D182" s="333"/>
      <c r="E182" s="333"/>
      <c r="F182" s="348"/>
      <c r="G182" s="57" t="s">
        <v>24</v>
      </c>
      <c r="H182" s="151">
        <v>5</v>
      </c>
      <c r="I182" s="151">
        <f>計算基礎!$H$4*(計算基礎!$G$7/H182)*B$176</f>
        <v>91768.88</v>
      </c>
      <c r="J182" s="163">
        <f t="shared" si="32"/>
        <v>143368.88</v>
      </c>
      <c r="K182" s="43">
        <f t="shared" si="28"/>
        <v>143400</v>
      </c>
    </row>
    <row r="183" spans="1:11" ht="15" customHeight="1" thickTop="1">
      <c r="A183" s="329">
        <v>2600</v>
      </c>
      <c r="B183" s="332">
        <v>7</v>
      </c>
      <c r="C183" s="332">
        <f>計算基礎!$J$2*B183</f>
        <v>44100</v>
      </c>
      <c r="D183" s="332">
        <f>A183*2</f>
        <v>5200</v>
      </c>
      <c r="E183" s="332">
        <f>A183+25</f>
        <v>2625</v>
      </c>
      <c r="F183" s="350">
        <f>ROUNDUP(((24*E183^2)+(2670*E183))*0.0001/B183,-2)</f>
        <v>2500</v>
      </c>
      <c r="G183" s="58" t="s">
        <v>58</v>
      </c>
      <c r="H183" s="86">
        <v>13</v>
      </c>
      <c r="I183" s="86">
        <f>計算基礎!$H$4*(計算基礎!$G$7/H183)*B$183</f>
        <v>35295.723076923081</v>
      </c>
      <c r="J183" s="60">
        <f>C$183+D$183+F$183+I183</f>
        <v>87095.723076923081</v>
      </c>
      <c r="K183" s="60">
        <f t="shared" ref="K183:K203" si="33">ROUNDUP(J183,-2)</f>
        <v>87100</v>
      </c>
    </row>
    <row r="184" spans="1:11" ht="15" customHeight="1">
      <c r="A184" s="330"/>
      <c r="B184" s="333"/>
      <c r="C184" s="333"/>
      <c r="D184" s="333"/>
      <c r="E184" s="333"/>
      <c r="F184" s="348"/>
      <c r="G184" s="55" t="s">
        <v>19</v>
      </c>
      <c r="H184" s="82">
        <v>10</v>
      </c>
      <c r="I184" s="82">
        <f>計算基礎!$H$4*(計算基礎!$G$7/H184)*B$183</f>
        <v>45884.44</v>
      </c>
      <c r="J184" s="42">
        <f t="shared" ref="J184:J189" si="34">C$183+D$183+F$183+I184</f>
        <v>97684.44</v>
      </c>
      <c r="K184" s="42">
        <f t="shared" si="33"/>
        <v>97700</v>
      </c>
    </row>
    <row r="185" spans="1:11" ht="15" customHeight="1">
      <c r="A185" s="330"/>
      <c r="B185" s="333"/>
      <c r="C185" s="333"/>
      <c r="D185" s="333"/>
      <c r="E185" s="333"/>
      <c r="F185" s="348"/>
      <c r="G185" s="55" t="s">
        <v>20</v>
      </c>
      <c r="H185" s="82">
        <v>9</v>
      </c>
      <c r="I185" s="82">
        <f>計算基礎!$H$4*(計算基礎!$G$7/H185)*B$183</f>
        <v>50982.711111111115</v>
      </c>
      <c r="J185" s="42">
        <f t="shared" si="34"/>
        <v>102782.71111111112</v>
      </c>
      <c r="K185" s="42">
        <f t="shared" si="33"/>
        <v>102800</v>
      </c>
    </row>
    <row r="186" spans="1:11" ht="15" customHeight="1">
      <c r="A186" s="330"/>
      <c r="B186" s="333"/>
      <c r="C186" s="333"/>
      <c r="D186" s="333"/>
      <c r="E186" s="333"/>
      <c r="F186" s="348"/>
      <c r="G186" s="55" t="s">
        <v>21</v>
      </c>
      <c r="H186" s="82">
        <v>8</v>
      </c>
      <c r="I186" s="82">
        <f>計算基礎!$H$4*(計算基礎!$G$7/H186)*B$183</f>
        <v>57355.549999999996</v>
      </c>
      <c r="J186" s="42">
        <f t="shared" si="34"/>
        <v>109155.54999999999</v>
      </c>
      <c r="K186" s="42">
        <f t="shared" si="33"/>
        <v>109200</v>
      </c>
    </row>
    <row r="187" spans="1:11" ht="15" customHeight="1">
      <c r="A187" s="330"/>
      <c r="B187" s="333"/>
      <c r="C187" s="333"/>
      <c r="D187" s="333"/>
      <c r="E187" s="333"/>
      <c r="F187" s="348"/>
      <c r="G187" s="55" t="s">
        <v>22</v>
      </c>
      <c r="H187" s="82">
        <v>6</v>
      </c>
      <c r="I187" s="82">
        <f>計算基礎!$H$4*(計算基礎!$G$7/H187)*B$183</f>
        <v>76474.066666666666</v>
      </c>
      <c r="J187" s="42">
        <f t="shared" si="34"/>
        <v>128274.06666666667</v>
      </c>
      <c r="K187" s="42">
        <f t="shared" si="33"/>
        <v>128300</v>
      </c>
    </row>
    <row r="188" spans="1:11" ht="15" customHeight="1">
      <c r="A188" s="330"/>
      <c r="B188" s="333"/>
      <c r="C188" s="333"/>
      <c r="D188" s="333"/>
      <c r="E188" s="333"/>
      <c r="F188" s="348"/>
      <c r="G188" s="55" t="s">
        <v>23</v>
      </c>
      <c r="H188" s="82">
        <v>6</v>
      </c>
      <c r="I188" s="82">
        <f>計算基礎!$H$4*(計算基礎!$G$7/H188)*B$183</f>
        <v>76474.066666666666</v>
      </c>
      <c r="J188" s="42">
        <f t="shared" si="34"/>
        <v>128274.06666666667</v>
      </c>
      <c r="K188" s="42">
        <f t="shared" si="33"/>
        <v>128300</v>
      </c>
    </row>
    <row r="189" spans="1:11" ht="15" customHeight="1" thickBot="1">
      <c r="A189" s="335"/>
      <c r="B189" s="337"/>
      <c r="C189" s="337"/>
      <c r="D189" s="337"/>
      <c r="E189" s="337"/>
      <c r="F189" s="349"/>
      <c r="G189" s="56" t="s">
        <v>24</v>
      </c>
      <c r="H189" s="87">
        <v>5</v>
      </c>
      <c r="I189" s="87">
        <f>計算基礎!$H$4*(計算基礎!$G$7/H189)*B$183</f>
        <v>91768.88</v>
      </c>
      <c r="J189" s="165">
        <f t="shared" si="34"/>
        <v>143568.88</v>
      </c>
      <c r="K189" s="41">
        <f t="shared" si="33"/>
        <v>143600</v>
      </c>
    </row>
    <row r="190" spans="1:11" ht="15" customHeight="1" thickTop="1">
      <c r="A190" s="329">
        <v>2650</v>
      </c>
      <c r="B190" s="332">
        <v>7</v>
      </c>
      <c r="C190" s="332">
        <f>計算基礎!$J$2*B190</f>
        <v>44100</v>
      </c>
      <c r="D190" s="332">
        <f>A190*2</f>
        <v>5300</v>
      </c>
      <c r="E190" s="332">
        <f>A190+25</f>
        <v>2675</v>
      </c>
      <c r="F190" s="350">
        <f>ROUNDUP(((24*E190^2)+(2670*E190))*0.0001/B190,-2)</f>
        <v>2600</v>
      </c>
      <c r="G190" s="58" t="s">
        <v>58</v>
      </c>
      <c r="H190" s="86">
        <v>13</v>
      </c>
      <c r="I190" s="86">
        <f>計算基礎!$H$4*(計算基礎!$G$7/H190)*B$190</f>
        <v>35295.723076923081</v>
      </c>
      <c r="J190" s="60">
        <f>C$190+D$190+F$190+I190</f>
        <v>87295.723076923081</v>
      </c>
      <c r="K190" s="42">
        <f t="shared" si="33"/>
        <v>87300</v>
      </c>
    </row>
    <row r="191" spans="1:11" ht="15" customHeight="1">
      <c r="A191" s="330"/>
      <c r="B191" s="333"/>
      <c r="C191" s="333"/>
      <c r="D191" s="333"/>
      <c r="E191" s="333"/>
      <c r="F191" s="348"/>
      <c r="G191" s="55" t="s">
        <v>19</v>
      </c>
      <c r="H191" s="82">
        <v>10</v>
      </c>
      <c r="I191" s="82">
        <f>計算基礎!$H$4*(計算基礎!$G$7/H191)*B$190</f>
        <v>45884.44</v>
      </c>
      <c r="J191" s="42">
        <f t="shared" ref="J191:J196" si="35">C$190+D$190+F$190+I191</f>
        <v>97884.44</v>
      </c>
      <c r="K191" s="42">
        <f t="shared" si="33"/>
        <v>97900</v>
      </c>
    </row>
    <row r="192" spans="1:11" ht="15" customHeight="1">
      <c r="A192" s="330"/>
      <c r="B192" s="333"/>
      <c r="C192" s="333"/>
      <c r="D192" s="333"/>
      <c r="E192" s="333"/>
      <c r="F192" s="348"/>
      <c r="G192" s="55" t="s">
        <v>20</v>
      </c>
      <c r="H192" s="82">
        <v>9</v>
      </c>
      <c r="I192" s="82">
        <f>計算基礎!$H$4*(計算基礎!$G$7/H192)*B$190</f>
        <v>50982.711111111115</v>
      </c>
      <c r="J192" s="42">
        <f t="shared" si="35"/>
        <v>102982.71111111112</v>
      </c>
      <c r="K192" s="42">
        <f t="shared" si="33"/>
        <v>103000</v>
      </c>
    </row>
    <row r="193" spans="1:11" ht="15" customHeight="1">
      <c r="A193" s="330"/>
      <c r="B193" s="333"/>
      <c r="C193" s="333"/>
      <c r="D193" s="333"/>
      <c r="E193" s="333"/>
      <c r="F193" s="348"/>
      <c r="G193" s="55" t="s">
        <v>21</v>
      </c>
      <c r="H193" s="82">
        <v>7</v>
      </c>
      <c r="I193" s="82">
        <f>計算基礎!$H$4*(計算基礎!$G$7/H193)*B$190</f>
        <v>65549.2</v>
      </c>
      <c r="J193" s="42">
        <f t="shared" si="35"/>
        <v>117549.2</v>
      </c>
      <c r="K193" s="42">
        <f t="shared" si="33"/>
        <v>117600</v>
      </c>
    </row>
    <row r="194" spans="1:11" ht="15" customHeight="1">
      <c r="A194" s="330"/>
      <c r="B194" s="333"/>
      <c r="C194" s="333"/>
      <c r="D194" s="333"/>
      <c r="E194" s="333"/>
      <c r="F194" s="348"/>
      <c r="G194" s="55" t="s">
        <v>22</v>
      </c>
      <c r="H194" s="82">
        <v>6</v>
      </c>
      <c r="I194" s="82">
        <f>計算基礎!$H$4*(計算基礎!$G$7/H194)*B$190</f>
        <v>76474.066666666666</v>
      </c>
      <c r="J194" s="42">
        <f t="shared" si="35"/>
        <v>128474.06666666667</v>
      </c>
      <c r="K194" s="42">
        <f t="shared" si="33"/>
        <v>128500</v>
      </c>
    </row>
    <row r="195" spans="1:11" ht="15" customHeight="1">
      <c r="A195" s="330"/>
      <c r="B195" s="333"/>
      <c r="C195" s="333"/>
      <c r="D195" s="333"/>
      <c r="E195" s="333"/>
      <c r="F195" s="348"/>
      <c r="G195" s="55" t="s">
        <v>23</v>
      </c>
      <c r="H195" s="82">
        <v>6</v>
      </c>
      <c r="I195" s="82">
        <f>計算基礎!$H$4*(計算基礎!$G$7/H195)*B$190</f>
        <v>76474.066666666666</v>
      </c>
      <c r="J195" s="42">
        <f t="shared" si="35"/>
        <v>128474.06666666667</v>
      </c>
      <c r="K195" s="42">
        <f t="shared" si="33"/>
        <v>128500</v>
      </c>
    </row>
    <row r="196" spans="1:11" ht="15" customHeight="1" thickBot="1">
      <c r="A196" s="335"/>
      <c r="B196" s="337"/>
      <c r="C196" s="337"/>
      <c r="D196" s="337"/>
      <c r="E196" s="337"/>
      <c r="F196" s="349"/>
      <c r="G196" s="56" t="s">
        <v>24</v>
      </c>
      <c r="H196" s="87">
        <v>5</v>
      </c>
      <c r="I196" s="87">
        <f>計算基礎!$H$4*(計算基礎!$G$7/H196)*B$190</f>
        <v>91768.88</v>
      </c>
      <c r="J196" s="165">
        <f t="shared" si="35"/>
        <v>143768.88</v>
      </c>
      <c r="K196" s="41">
        <f t="shared" si="33"/>
        <v>143800</v>
      </c>
    </row>
    <row r="197" spans="1:11" ht="15" customHeight="1" thickTop="1">
      <c r="A197" s="329">
        <v>2700</v>
      </c>
      <c r="B197" s="332">
        <v>7</v>
      </c>
      <c r="C197" s="332">
        <f>計算基礎!$J$2*B197</f>
        <v>44100</v>
      </c>
      <c r="D197" s="332">
        <f>A197*2</f>
        <v>5400</v>
      </c>
      <c r="E197" s="332">
        <f>A197+25</f>
        <v>2725</v>
      </c>
      <c r="F197" s="350">
        <f>ROUNDUP(((24*E197^2)+(2670*E197))*0.0001/B197,-2)</f>
        <v>2700</v>
      </c>
      <c r="G197" s="58" t="s">
        <v>58</v>
      </c>
      <c r="H197" s="86">
        <v>13</v>
      </c>
      <c r="I197" s="169">
        <f>計算基礎!$H$4*(計算基礎!$G$7/H197)*B$197</f>
        <v>35295.723076923081</v>
      </c>
      <c r="J197" s="42">
        <f>C$197+D$197+F$197+I197</f>
        <v>87495.723076923081</v>
      </c>
      <c r="K197" s="42">
        <f t="shared" si="33"/>
        <v>87500</v>
      </c>
    </row>
    <row r="198" spans="1:11" ht="15" customHeight="1">
      <c r="A198" s="330"/>
      <c r="B198" s="333"/>
      <c r="C198" s="333"/>
      <c r="D198" s="333"/>
      <c r="E198" s="333"/>
      <c r="F198" s="348"/>
      <c r="G198" s="55" t="s">
        <v>19</v>
      </c>
      <c r="H198" s="82">
        <v>10</v>
      </c>
      <c r="I198" s="170">
        <f>計算基礎!$H$4*(計算基礎!$G$7/H198)*B$197</f>
        <v>45884.44</v>
      </c>
      <c r="J198" s="42">
        <f t="shared" ref="J198:J203" si="36">C$197+D$197+F$197+I198</f>
        <v>98084.44</v>
      </c>
      <c r="K198" s="42">
        <f t="shared" si="33"/>
        <v>98100</v>
      </c>
    </row>
    <row r="199" spans="1:11" ht="15" customHeight="1">
      <c r="A199" s="330"/>
      <c r="B199" s="333"/>
      <c r="C199" s="333"/>
      <c r="D199" s="333"/>
      <c r="E199" s="333"/>
      <c r="F199" s="348"/>
      <c r="G199" s="55" t="s">
        <v>20</v>
      </c>
      <c r="H199" s="82">
        <v>8</v>
      </c>
      <c r="I199" s="170">
        <f>計算基礎!$H$4*(計算基礎!$G$7/H199)*B$197</f>
        <v>57355.549999999996</v>
      </c>
      <c r="J199" s="42">
        <f t="shared" si="36"/>
        <v>109555.54999999999</v>
      </c>
      <c r="K199" s="42">
        <f t="shared" si="33"/>
        <v>109600</v>
      </c>
    </row>
    <row r="200" spans="1:11" ht="15" customHeight="1">
      <c r="A200" s="330"/>
      <c r="B200" s="333"/>
      <c r="C200" s="333"/>
      <c r="D200" s="333"/>
      <c r="E200" s="333"/>
      <c r="F200" s="348"/>
      <c r="G200" s="55" t="s">
        <v>21</v>
      </c>
      <c r="H200" s="82">
        <v>7</v>
      </c>
      <c r="I200" s="170">
        <f>計算基礎!$H$4*(計算基礎!$G$7/H200)*B$197</f>
        <v>65549.2</v>
      </c>
      <c r="J200" s="42">
        <f t="shared" si="36"/>
        <v>117749.2</v>
      </c>
      <c r="K200" s="42">
        <f t="shared" si="33"/>
        <v>117800</v>
      </c>
    </row>
    <row r="201" spans="1:11" ht="15" customHeight="1">
      <c r="A201" s="330"/>
      <c r="B201" s="333"/>
      <c r="C201" s="333"/>
      <c r="D201" s="333"/>
      <c r="E201" s="333"/>
      <c r="F201" s="348"/>
      <c r="G201" s="55" t="s">
        <v>22</v>
      </c>
      <c r="H201" s="82">
        <v>6</v>
      </c>
      <c r="I201" s="170">
        <f>計算基礎!$H$4*(計算基礎!$G$7/H201)*B$197</f>
        <v>76474.066666666666</v>
      </c>
      <c r="J201" s="42">
        <f t="shared" si="36"/>
        <v>128674.06666666667</v>
      </c>
      <c r="K201" s="42">
        <f t="shared" si="33"/>
        <v>128700</v>
      </c>
    </row>
    <row r="202" spans="1:11" ht="15" customHeight="1">
      <c r="A202" s="330"/>
      <c r="B202" s="333"/>
      <c r="C202" s="333"/>
      <c r="D202" s="333"/>
      <c r="E202" s="333"/>
      <c r="F202" s="348"/>
      <c r="G202" s="55" t="s">
        <v>23</v>
      </c>
      <c r="H202" s="82">
        <v>6</v>
      </c>
      <c r="I202" s="170">
        <f>計算基礎!$H$4*(計算基礎!$G$7/H202)*B$197</f>
        <v>76474.066666666666</v>
      </c>
      <c r="J202" s="42">
        <f t="shared" si="36"/>
        <v>128674.06666666667</v>
      </c>
      <c r="K202" s="42">
        <f t="shared" si="33"/>
        <v>128700</v>
      </c>
    </row>
    <row r="203" spans="1:11" ht="15" customHeight="1" thickBot="1">
      <c r="A203" s="330"/>
      <c r="B203" s="346"/>
      <c r="C203" s="346"/>
      <c r="D203" s="346"/>
      <c r="E203" s="346"/>
      <c r="F203" s="341"/>
      <c r="G203" s="55" t="s">
        <v>24</v>
      </c>
      <c r="H203" s="82">
        <v>5</v>
      </c>
      <c r="I203" s="170">
        <f>計算基礎!$H$4*(計算基礎!$G$7/H203)*B$197</f>
        <v>91768.88</v>
      </c>
      <c r="J203" s="43">
        <f t="shared" si="36"/>
        <v>143968.88</v>
      </c>
      <c r="K203" s="43">
        <f t="shared" si="33"/>
        <v>144000</v>
      </c>
    </row>
    <row r="204" spans="1:11" ht="15" customHeight="1" thickBot="1">
      <c r="A204" s="142"/>
      <c r="B204" s="142"/>
      <c r="C204" s="142"/>
      <c r="D204" s="142"/>
      <c r="E204" s="142"/>
      <c r="F204" s="142"/>
    </row>
    <row r="205" spans="1:11" ht="15" customHeight="1" thickBot="1">
      <c r="A205" s="145" t="s">
        <v>1</v>
      </c>
      <c r="B205" s="148" t="s">
        <v>61</v>
      </c>
      <c r="C205" s="147" t="str">
        <f>"融着費(@" &amp; 計算基礎!$J$2&amp;")"</f>
        <v>融着費(@6300)</v>
      </c>
      <c r="D205" s="148" t="s">
        <v>60</v>
      </c>
      <c r="E205" s="148"/>
      <c r="F205" s="148" t="s">
        <v>59</v>
      </c>
      <c r="G205" s="145" t="s">
        <v>0</v>
      </c>
      <c r="H205" s="146" t="s">
        <v>3</v>
      </c>
      <c r="I205" s="147" t="s">
        <v>2</v>
      </c>
      <c r="J205" s="150"/>
      <c r="K205" s="150" t="s">
        <v>49</v>
      </c>
    </row>
    <row r="206" spans="1:11" ht="15" customHeight="1" thickTop="1">
      <c r="A206" s="341">
        <v>2750</v>
      </c>
      <c r="B206" s="332">
        <v>7</v>
      </c>
      <c r="C206" s="332">
        <f>計算基礎!$J$2*B206</f>
        <v>44100</v>
      </c>
      <c r="D206" s="332">
        <f>A206*2</f>
        <v>5500</v>
      </c>
      <c r="E206" s="342">
        <f>A206+25</f>
        <v>2775</v>
      </c>
      <c r="F206" s="350">
        <f>ROUNDUP(((24*E206^2)+(2670*E206))*0.0001/B206,-2)</f>
        <v>2800</v>
      </c>
      <c r="G206" s="53" t="s">
        <v>58</v>
      </c>
      <c r="H206" s="81">
        <v>13</v>
      </c>
      <c r="I206" s="81">
        <f>計算基礎!$H$4*(計算基礎!$G$7/H206)*B$206</f>
        <v>35295.723076923081</v>
      </c>
      <c r="J206" s="42">
        <f>C$206+D$206+F$206+I206</f>
        <v>87695.723076923081</v>
      </c>
      <c r="K206" s="42">
        <f t="shared" ref="K206:K233" si="37">ROUNDUP(J206,-2)</f>
        <v>87700</v>
      </c>
    </row>
    <row r="207" spans="1:11" ht="15" customHeight="1">
      <c r="A207" s="330"/>
      <c r="B207" s="333"/>
      <c r="C207" s="333"/>
      <c r="D207" s="333"/>
      <c r="E207" s="333"/>
      <c r="F207" s="348"/>
      <c r="G207" s="55" t="s">
        <v>19</v>
      </c>
      <c r="H207" s="82">
        <v>10</v>
      </c>
      <c r="I207" s="82">
        <f>計算基礎!$H$4*(計算基礎!$G$7/H207)*B$206</f>
        <v>45884.44</v>
      </c>
      <c r="J207" s="42">
        <f t="shared" ref="J207:J212" si="38">C$206+D$206+F$206+I207</f>
        <v>98284.44</v>
      </c>
      <c r="K207" s="42">
        <f t="shared" si="37"/>
        <v>98300</v>
      </c>
    </row>
    <row r="208" spans="1:11" ht="15" customHeight="1">
      <c r="A208" s="330"/>
      <c r="B208" s="333"/>
      <c r="C208" s="333"/>
      <c r="D208" s="333"/>
      <c r="E208" s="333"/>
      <c r="F208" s="348"/>
      <c r="G208" s="55" t="s">
        <v>20</v>
      </c>
      <c r="H208" s="82">
        <v>8</v>
      </c>
      <c r="I208" s="82">
        <f>計算基礎!$H$4*(計算基礎!$G$7/H208)*B$206</f>
        <v>57355.549999999996</v>
      </c>
      <c r="J208" s="42">
        <f t="shared" si="38"/>
        <v>109755.54999999999</v>
      </c>
      <c r="K208" s="42">
        <f t="shared" si="37"/>
        <v>109800</v>
      </c>
    </row>
    <row r="209" spans="1:11" ht="15" customHeight="1">
      <c r="A209" s="330"/>
      <c r="B209" s="333"/>
      <c r="C209" s="333"/>
      <c r="D209" s="333"/>
      <c r="E209" s="333"/>
      <c r="F209" s="348"/>
      <c r="G209" s="55" t="s">
        <v>21</v>
      </c>
      <c r="H209" s="82">
        <v>7</v>
      </c>
      <c r="I209" s="82">
        <f>計算基礎!$H$4*(計算基礎!$G$7/H209)*B$206</f>
        <v>65549.2</v>
      </c>
      <c r="J209" s="42">
        <f t="shared" si="38"/>
        <v>117949.2</v>
      </c>
      <c r="K209" s="42">
        <f t="shared" si="37"/>
        <v>118000</v>
      </c>
    </row>
    <row r="210" spans="1:11" ht="15" customHeight="1">
      <c r="A210" s="330"/>
      <c r="B210" s="333"/>
      <c r="C210" s="333"/>
      <c r="D210" s="333"/>
      <c r="E210" s="333"/>
      <c r="F210" s="348"/>
      <c r="G210" s="55" t="s">
        <v>22</v>
      </c>
      <c r="H210" s="82">
        <v>6</v>
      </c>
      <c r="I210" s="82">
        <f>計算基礎!$H$4*(計算基礎!$G$7/H210)*B$206</f>
        <v>76474.066666666666</v>
      </c>
      <c r="J210" s="42">
        <f t="shared" si="38"/>
        <v>128874.06666666667</v>
      </c>
      <c r="K210" s="42">
        <f t="shared" si="37"/>
        <v>128900</v>
      </c>
    </row>
    <row r="211" spans="1:11" ht="15" customHeight="1">
      <c r="A211" s="330"/>
      <c r="B211" s="333"/>
      <c r="C211" s="333"/>
      <c r="D211" s="333"/>
      <c r="E211" s="333"/>
      <c r="F211" s="348"/>
      <c r="G211" s="55" t="s">
        <v>23</v>
      </c>
      <c r="H211" s="82">
        <v>6</v>
      </c>
      <c r="I211" s="82">
        <f>計算基礎!$H$4*(計算基礎!$G$7/H211)*B$206</f>
        <v>76474.066666666666</v>
      </c>
      <c r="J211" s="42">
        <f t="shared" si="38"/>
        <v>128874.06666666667</v>
      </c>
      <c r="K211" s="42">
        <f t="shared" si="37"/>
        <v>128900</v>
      </c>
    </row>
    <row r="212" spans="1:11" ht="15" customHeight="1" thickBot="1">
      <c r="A212" s="331"/>
      <c r="B212" s="337"/>
      <c r="C212" s="337"/>
      <c r="D212" s="337"/>
      <c r="E212" s="337"/>
      <c r="F212" s="349"/>
      <c r="G212" s="57" t="s">
        <v>24</v>
      </c>
      <c r="H212" s="151">
        <v>5</v>
      </c>
      <c r="I212" s="151">
        <f>計算基礎!$H$4*(計算基礎!$G$7/H212)*B$206</f>
        <v>91768.88</v>
      </c>
      <c r="J212" s="41">
        <f t="shared" si="38"/>
        <v>144168.88</v>
      </c>
      <c r="K212" s="41">
        <f t="shared" si="37"/>
        <v>144200</v>
      </c>
    </row>
    <row r="213" spans="1:11" ht="15" customHeight="1" thickTop="1">
      <c r="A213" s="329">
        <v>2800</v>
      </c>
      <c r="B213" s="332">
        <v>7</v>
      </c>
      <c r="C213" s="332">
        <f>計算基礎!$J$2*B213</f>
        <v>44100</v>
      </c>
      <c r="D213" s="332">
        <f>A213*2</f>
        <v>5600</v>
      </c>
      <c r="E213" s="342">
        <f>A213+25</f>
        <v>2825</v>
      </c>
      <c r="F213" s="350">
        <f>ROUNDUP(((24*E213^2)+(2670*E213))*0.0001/B213,-2)</f>
        <v>2900</v>
      </c>
      <c r="G213" s="58" t="s">
        <v>58</v>
      </c>
      <c r="H213" s="86">
        <v>13</v>
      </c>
      <c r="I213" s="86">
        <f>計算基礎!$H$4*(計算基礎!$G$7/H213)*B$213</f>
        <v>35295.723076923081</v>
      </c>
      <c r="J213" s="42">
        <f>C$213+D$213+F$213+I213</f>
        <v>87895.723076923081</v>
      </c>
      <c r="K213" s="42">
        <f t="shared" si="37"/>
        <v>87900</v>
      </c>
    </row>
    <row r="214" spans="1:11" ht="15" customHeight="1">
      <c r="A214" s="330"/>
      <c r="B214" s="333"/>
      <c r="C214" s="333"/>
      <c r="D214" s="333"/>
      <c r="E214" s="333"/>
      <c r="F214" s="348"/>
      <c r="G214" s="55" t="s">
        <v>19</v>
      </c>
      <c r="H214" s="82">
        <v>10</v>
      </c>
      <c r="I214" s="82">
        <f>計算基礎!$H$4*(計算基礎!$G$7/H214)*B$213</f>
        <v>45884.44</v>
      </c>
      <c r="J214" s="42">
        <f t="shared" ref="J214:J219" si="39">C$213+D$213+F$213+I214</f>
        <v>98484.44</v>
      </c>
      <c r="K214" s="42">
        <f t="shared" si="37"/>
        <v>98500</v>
      </c>
    </row>
    <row r="215" spans="1:11" ht="15" customHeight="1">
      <c r="A215" s="330"/>
      <c r="B215" s="333"/>
      <c r="C215" s="333"/>
      <c r="D215" s="333"/>
      <c r="E215" s="333"/>
      <c r="F215" s="348"/>
      <c r="G215" s="55" t="s">
        <v>20</v>
      </c>
      <c r="H215" s="82">
        <v>8</v>
      </c>
      <c r="I215" s="82">
        <f>計算基礎!$H$4*(計算基礎!$G$7/H215)*B$213</f>
        <v>57355.549999999996</v>
      </c>
      <c r="J215" s="42">
        <f t="shared" si="39"/>
        <v>109955.54999999999</v>
      </c>
      <c r="K215" s="42">
        <f t="shared" si="37"/>
        <v>110000</v>
      </c>
    </row>
    <row r="216" spans="1:11" ht="15" customHeight="1">
      <c r="A216" s="330"/>
      <c r="B216" s="333"/>
      <c r="C216" s="333"/>
      <c r="D216" s="333"/>
      <c r="E216" s="333"/>
      <c r="F216" s="348"/>
      <c r="G216" s="55" t="s">
        <v>21</v>
      </c>
      <c r="H216" s="82">
        <v>7</v>
      </c>
      <c r="I216" s="82">
        <f>計算基礎!$H$4*(計算基礎!$G$7/H216)*B$213</f>
        <v>65549.2</v>
      </c>
      <c r="J216" s="42">
        <f t="shared" si="39"/>
        <v>118149.2</v>
      </c>
      <c r="K216" s="42">
        <f t="shared" si="37"/>
        <v>118200</v>
      </c>
    </row>
    <row r="217" spans="1:11" ht="15" customHeight="1">
      <c r="A217" s="330"/>
      <c r="B217" s="333"/>
      <c r="C217" s="333"/>
      <c r="D217" s="333"/>
      <c r="E217" s="333"/>
      <c r="F217" s="348"/>
      <c r="G217" s="55" t="s">
        <v>22</v>
      </c>
      <c r="H217" s="82">
        <v>6</v>
      </c>
      <c r="I217" s="82">
        <f>計算基礎!$H$4*(計算基礎!$G$7/H217)*B$213</f>
        <v>76474.066666666666</v>
      </c>
      <c r="J217" s="42">
        <f t="shared" si="39"/>
        <v>129074.06666666667</v>
      </c>
      <c r="K217" s="42">
        <f t="shared" si="37"/>
        <v>129100</v>
      </c>
    </row>
    <row r="218" spans="1:11" ht="15" customHeight="1">
      <c r="A218" s="330"/>
      <c r="B218" s="333"/>
      <c r="C218" s="333"/>
      <c r="D218" s="333"/>
      <c r="E218" s="333"/>
      <c r="F218" s="348"/>
      <c r="G218" s="55" t="s">
        <v>23</v>
      </c>
      <c r="H218" s="82">
        <v>6</v>
      </c>
      <c r="I218" s="82">
        <f>計算基礎!$H$4*(計算基礎!$G$7/H218)*B$213</f>
        <v>76474.066666666666</v>
      </c>
      <c r="J218" s="42">
        <f t="shared" si="39"/>
        <v>129074.06666666667</v>
      </c>
      <c r="K218" s="42">
        <f t="shared" si="37"/>
        <v>129100</v>
      </c>
    </row>
    <row r="219" spans="1:11" ht="15" customHeight="1" thickBot="1">
      <c r="A219" s="335"/>
      <c r="B219" s="337"/>
      <c r="C219" s="337"/>
      <c r="D219" s="337"/>
      <c r="E219" s="337"/>
      <c r="F219" s="349"/>
      <c r="G219" s="56" t="s">
        <v>24</v>
      </c>
      <c r="H219" s="87">
        <v>5</v>
      </c>
      <c r="I219" s="87">
        <f>計算基礎!$H$4*(計算基礎!$G$7/H219)*B$213</f>
        <v>91768.88</v>
      </c>
      <c r="J219" s="41">
        <f t="shared" si="39"/>
        <v>144368.88</v>
      </c>
      <c r="K219" s="41">
        <f t="shared" si="37"/>
        <v>144400</v>
      </c>
    </row>
    <row r="220" spans="1:11" ht="15" customHeight="1" thickTop="1">
      <c r="A220" s="341">
        <v>2850</v>
      </c>
      <c r="B220" s="332">
        <v>7</v>
      </c>
      <c r="C220" s="332">
        <f>計算基礎!$J$2*B220</f>
        <v>44100</v>
      </c>
      <c r="D220" s="332">
        <f>A220*2</f>
        <v>5700</v>
      </c>
      <c r="E220" s="342">
        <f>A220+25</f>
        <v>2875</v>
      </c>
      <c r="F220" s="350">
        <f>ROUNDUP(((24*E220^2)+(2670*E220))*0.0001/B220,-2)</f>
        <v>3000</v>
      </c>
      <c r="G220" s="53" t="s">
        <v>58</v>
      </c>
      <c r="H220" s="81">
        <v>13</v>
      </c>
      <c r="I220" s="81">
        <f>計算基礎!$H$4*(計算基礎!$G$7/H220)*B$220</f>
        <v>35295.723076923081</v>
      </c>
      <c r="J220" s="42">
        <f>C$220+D$220+F$220+I220</f>
        <v>88095.723076923081</v>
      </c>
      <c r="K220" s="42">
        <f t="shared" si="37"/>
        <v>88100</v>
      </c>
    </row>
    <row r="221" spans="1:11" ht="15" customHeight="1">
      <c r="A221" s="330"/>
      <c r="B221" s="333"/>
      <c r="C221" s="333"/>
      <c r="D221" s="333"/>
      <c r="E221" s="333"/>
      <c r="F221" s="348"/>
      <c r="G221" s="55" t="s">
        <v>19</v>
      </c>
      <c r="H221" s="82">
        <v>10</v>
      </c>
      <c r="I221" s="82">
        <f>計算基礎!$H$4*(計算基礎!$G$7/H221)*B$220</f>
        <v>45884.44</v>
      </c>
      <c r="J221" s="42">
        <f t="shared" ref="J221:J226" si="40">C$220+D$220+F$220+I221</f>
        <v>98684.44</v>
      </c>
      <c r="K221" s="42">
        <f t="shared" si="37"/>
        <v>98700</v>
      </c>
    </row>
    <row r="222" spans="1:11" ht="15" customHeight="1">
      <c r="A222" s="330"/>
      <c r="B222" s="333"/>
      <c r="C222" s="333"/>
      <c r="D222" s="333"/>
      <c r="E222" s="333"/>
      <c r="F222" s="348"/>
      <c r="G222" s="55" t="s">
        <v>20</v>
      </c>
      <c r="H222" s="82">
        <v>8</v>
      </c>
      <c r="I222" s="82">
        <f>計算基礎!$H$4*(計算基礎!$G$7/H222)*B$220</f>
        <v>57355.549999999996</v>
      </c>
      <c r="J222" s="42">
        <f t="shared" si="40"/>
        <v>110155.54999999999</v>
      </c>
      <c r="K222" s="42">
        <f t="shared" si="37"/>
        <v>110200</v>
      </c>
    </row>
    <row r="223" spans="1:11" ht="15" customHeight="1">
      <c r="A223" s="330"/>
      <c r="B223" s="333"/>
      <c r="C223" s="333"/>
      <c r="D223" s="333"/>
      <c r="E223" s="333"/>
      <c r="F223" s="348"/>
      <c r="G223" s="55" t="s">
        <v>21</v>
      </c>
      <c r="H223" s="82">
        <v>7</v>
      </c>
      <c r="I223" s="82">
        <f>計算基礎!$H$4*(計算基礎!$G$7/H223)*B$220</f>
        <v>65549.2</v>
      </c>
      <c r="J223" s="42">
        <f t="shared" si="40"/>
        <v>118349.2</v>
      </c>
      <c r="K223" s="42">
        <f t="shared" si="37"/>
        <v>118400</v>
      </c>
    </row>
    <row r="224" spans="1:11" ht="15" customHeight="1">
      <c r="A224" s="330"/>
      <c r="B224" s="333"/>
      <c r="C224" s="333"/>
      <c r="D224" s="333"/>
      <c r="E224" s="333"/>
      <c r="F224" s="348"/>
      <c r="G224" s="55" t="s">
        <v>22</v>
      </c>
      <c r="H224" s="82">
        <v>6</v>
      </c>
      <c r="I224" s="82">
        <f>計算基礎!$H$4*(計算基礎!$G$7/H224)*B$220</f>
        <v>76474.066666666666</v>
      </c>
      <c r="J224" s="42">
        <f t="shared" si="40"/>
        <v>129274.06666666667</v>
      </c>
      <c r="K224" s="42">
        <f t="shared" si="37"/>
        <v>129300</v>
      </c>
    </row>
    <row r="225" spans="1:11" ht="15" customHeight="1">
      <c r="A225" s="330"/>
      <c r="B225" s="333"/>
      <c r="C225" s="333"/>
      <c r="D225" s="333"/>
      <c r="E225" s="333"/>
      <c r="F225" s="348"/>
      <c r="G225" s="55" t="s">
        <v>23</v>
      </c>
      <c r="H225" s="82">
        <v>6</v>
      </c>
      <c r="I225" s="82">
        <f>計算基礎!$H$4*(計算基礎!$G$7/H225)*B$220</f>
        <v>76474.066666666666</v>
      </c>
      <c r="J225" s="42">
        <f t="shared" si="40"/>
        <v>129274.06666666667</v>
      </c>
      <c r="K225" s="42">
        <f t="shared" si="37"/>
        <v>129300</v>
      </c>
    </row>
    <row r="226" spans="1:11" ht="15" customHeight="1" thickBot="1">
      <c r="A226" s="331"/>
      <c r="B226" s="333"/>
      <c r="C226" s="333"/>
      <c r="D226" s="333"/>
      <c r="E226" s="333"/>
      <c r="F226" s="348"/>
      <c r="G226" s="57" t="s">
        <v>24</v>
      </c>
      <c r="H226" s="151">
        <v>5</v>
      </c>
      <c r="I226" s="151">
        <f>計算基礎!$H$4*(計算基礎!$G$7/H226)*B$220</f>
        <v>91768.88</v>
      </c>
      <c r="J226" s="63">
        <f t="shared" si="40"/>
        <v>144568.88</v>
      </c>
      <c r="K226" s="63">
        <f t="shared" si="37"/>
        <v>144600</v>
      </c>
    </row>
    <row r="227" spans="1:11" ht="15" customHeight="1" thickTop="1">
      <c r="A227" s="334">
        <v>2900</v>
      </c>
      <c r="B227" s="336">
        <v>8</v>
      </c>
      <c r="C227" s="336">
        <f>計算基礎!$J$2*B227</f>
        <v>50400</v>
      </c>
      <c r="D227" s="336">
        <f>A227*2</f>
        <v>5800</v>
      </c>
      <c r="E227" s="336">
        <f>A227+25</f>
        <v>2925</v>
      </c>
      <c r="F227" s="351">
        <f>ROUNDUP(((24*E227^2)+(2670*E227))*0.0001/B227,-2)</f>
        <v>2700</v>
      </c>
      <c r="G227" s="156" t="s">
        <v>58</v>
      </c>
      <c r="H227" s="162">
        <v>13</v>
      </c>
      <c r="I227" s="162">
        <f>計算基礎!$H$4*(計算基礎!$G$7/H227)*B$227</f>
        <v>40337.969230769231</v>
      </c>
      <c r="J227" s="42">
        <f>C$227+D$227+F$227+I227</f>
        <v>99237.969230769231</v>
      </c>
      <c r="K227" s="42">
        <f t="shared" si="37"/>
        <v>99300</v>
      </c>
    </row>
    <row r="228" spans="1:11" ht="15" customHeight="1">
      <c r="A228" s="330"/>
      <c r="B228" s="333"/>
      <c r="C228" s="333"/>
      <c r="D228" s="333"/>
      <c r="E228" s="333"/>
      <c r="F228" s="348"/>
      <c r="G228" s="55" t="s">
        <v>19</v>
      </c>
      <c r="H228" s="82">
        <v>11</v>
      </c>
      <c r="I228" s="82">
        <f>計算基礎!$H$4*(計算基礎!$G$7/H228)*B$227</f>
        <v>47672.145454545454</v>
      </c>
      <c r="J228" s="42">
        <f t="shared" ref="J228:J233" si="41">C$227+D$227+F$227+I228</f>
        <v>106572.14545454545</v>
      </c>
      <c r="K228" s="42">
        <f t="shared" si="37"/>
        <v>106600</v>
      </c>
    </row>
    <row r="229" spans="1:11" ht="15" customHeight="1">
      <c r="A229" s="330"/>
      <c r="B229" s="333"/>
      <c r="C229" s="333"/>
      <c r="D229" s="333"/>
      <c r="E229" s="333"/>
      <c r="F229" s="348"/>
      <c r="G229" s="55" t="s">
        <v>20</v>
      </c>
      <c r="H229" s="82">
        <v>9</v>
      </c>
      <c r="I229" s="82">
        <f>計算基礎!$H$4*(計算基礎!$G$7/H229)*B$227</f>
        <v>58265.955555555556</v>
      </c>
      <c r="J229" s="42">
        <f t="shared" si="41"/>
        <v>117165.95555555556</v>
      </c>
      <c r="K229" s="42">
        <f t="shared" si="37"/>
        <v>117200</v>
      </c>
    </row>
    <row r="230" spans="1:11" ht="15" customHeight="1">
      <c r="A230" s="330"/>
      <c r="B230" s="333"/>
      <c r="C230" s="333"/>
      <c r="D230" s="333"/>
      <c r="E230" s="333"/>
      <c r="F230" s="348"/>
      <c r="G230" s="55" t="s">
        <v>21</v>
      </c>
      <c r="H230" s="82">
        <v>8</v>
      </c>
      <c r="I230" s="82">
        <f>計算基礎!$H$4*(計算基礎!$G$7/H230)*B$227</f>
        <v>65549.2</v>
      </c>
      <c r="J230" s="42">
        <f t="shared" si="41"/>
        <v>124449.2</v>
      </c>
      <c r="K230" s="42">
        <f t="shared" si="37"/>
        <v>124500</v>
      </c>
    </row>
    <row r="231" spans="1:11" ht="15" customHeight="1">
      <c r="A231" s="330"/>
      <c r="B231" s="333"/>
      <c r="C231" s="333"/>
      <c r="D231" s="333"/>
      <c r="E231" s="333"/>
      <c r="F231" s="348"/>
      <c r="G231" s="55" t="s">
        <v>22</v>
      </c>
      <c r="H231" s="82">
        <v>7</v>
      </c>
      <c r="I231" s="82">
        <f>計算基礎!$H$4*(計算基礎!$G$7/H231)*B$227</f>
        <v>74913.371428571423</v>
      </c>
      <c r="J231" s="42">
        <f t="shared" si="41"/>
        <v>133813.37142857141</v>
      </c>
      <c r="K231" s="42">
        <f t="shared" si="37"/>
        <v>133900</v>
      </c>
    </row>
    <row r="232" spans="1:11" ht="15" customHeight="1">
      <c r="A232" s="330"/>
      <c r="B232" s="333"/>
      <c r="C232" s="333"/>
      <c r="D232" s="333"/>
      <c r="E232" s="333"/>
      <c r="F232" s="348"/>
      <c r="G232" s="55" t="s">
        <v>23</v>
      </c>
      <c r="H232" s="82">
        <v>6</v>
      </c>
      <c r="I232" s="82">
        <f>計算基礎!$H$4*(計算基礎!$G$7/H232)*B$227</f>
        <v>87398.933333333334</v>
      </c>
      <c r="J232" s="42">
        <f t="shared" si="41"/>
        <v>146298.93333333335</v>
      </c>
      <c r="K232" s="42">
        <f t="shared" si="37"/>
        <v>146300</v>
      </c>
    </row>
    <row r="233" spans="1:11" ht="15" customHeight="1" thickBot="1">
      <c r="A233" s="330"/>
      <c r="B233" s="346"/>
      <c r="C233" s="346"/>
      <c r="D233" s="346"/>
      <c r="E233" s="346"/>
      <c r="F233" s="341"/>
      <c r="G233" s="55" t="s">
        <v>24</v>
      </c>
      <c r="H233" s="82">
        <v>5</v>
      </c>
      <c r="I233" s="82">
        <f>計算基礎!$H$4*(計算基礎!$G$7/H233)*B$227</f>
        <v>104878.72</v>
      </c>
      <c r="J233" s="163">
        <f t="shared" si="41"/>
        <v>163778.72</v>
      </c>
      <c r="K233" s="43">
        <f t="shared" si="37"/>
        <v>163800</v>
      </c>
    </row>
    <row r="234" spans="1:11" ht="15" customHeight="1" thickTop="1">
      <c r="A234" s="329">
        <v>2950</v>
      </c>
      <c r="B234" s="332">
        <v>8</v>
      </c>
      <c r="C234" s="332">
        <f>計算基礎!$J$2*B234</f>
        <v>50400</v>
      </c>
      <c r="D234" s="332">
        <f>A234*2</f>
        <v>5900</v>
      </c>
      <c r="E234" s="332">
        <f>A234+25</f>
        <v>2975</v>
      </c>
      <c r="F234" s="350">
        <f>ROUNDUP(((24*E234^2)+(2670*E234))*0.0001/B234,-2)</f>
        <v>2800</v>
      </c>
      <c r="G234" s="58" t="s">
        <v>58</v>
      </c>
      <c r="H234" s="86">
        <v>13</v>
      </c>
      <c r="I234" s="86">
        <f>計算基礎!$H$4*(計算基礎!$G$7/H234)*B$234</f>
        <v>40337.969230769231</v>
      </c>
      <c r="J234" s="60">
        <f>C$234+D$234+F$234+I234</f>
        <v>99437.969230769231</v>
      </c>
      <c r="K234" s="60">
        <f t="shared" ref="K234:K254" si="42">ROUNDUP(J234,-2)</f>
        <v>99500</v>
      </c>
    </row>
    <row r="235" spans="1:11" ht="15" customHeight="1">
      <c r="A235" s="330"/>
      <c r="B235" s="333"/>
      <c r="C235" s="333"/>
      <c r="D235" s="333"/>
      <c r="E235" s="333"/>
      <c r="F235" s="348"/>
      <c r="G235" s="55" t="s">
        <v>19</v>
      </c>
      <c r="H235" s="82">
        <v>11</v>
      </c>
      <c r="I235" s="82">
        <f>計算基礎!$H$4*(計算基礎!$G$7/H235)*B$234</f>
        <v>47672.145454545454</v>
      </c>
      <c r="J235" s="42">
        <f t="shared" ref="J235:J240" si="43">C$234+D$234+F$234+I235</f>
        <v>106772.14545454545</v>
      </c>
      <c r="K235" s="42">
        <f t="shared" si="42"/>
        <v>106800</v>
      </c>
    </row>
    <row r="236" spans="1:11" ht="15" customHeight="1">
      <c r="A236" s="330"/>
      <c r="B236" s="333"/>
      <c r="C236" s="333"/>
      <c r="D236" s="333"/>
      <c r="E236" s="333"/>
      <c r="F236" s="348"/>
      <c r="G236" s="55" t="s">
        <v>20</v>
      </c>
      <c r="H236" s="82">
        <v>9</v>
      </c>
      <c r="I236" s="82">
        <f>計算基礎!$H$4*(計算基礎!$G$7/H236)*B$234</f>
        <v>58265.955555555556</v>
      </c>
      <c r="J236" s="42">
        <f t="shared" si="43"/>
        <v>117365.95555555556</v>
      </c>
      <c r="K236" s="42">
        <f t="shared" si="42"/>
        <v>117400</v>
      </c>
    </row>
    <row r="237" spans="1:11" ht="15" customHeight="1">
      <c r="A237" s="330"/>
      <c r="B237" s="333"/>
      <c r="C237" s="333"/>
      <c r="D237" s="333"/>
      <c r="E237" s="333"/>
      <c r="F237" s="348"/>
      <c r="G237" s="55" t="s">
        <v>21</v>
      </c>
      <c r="H237" s="82">
        <v>8</v>
      </c>
      <c r="I237" s="82">
        <f>計算基礎!$H$4*(計算基礎!$G$7/H237)*B$234</f>
        <v>65549.2</v>
      </c>
      <c r="J237" s="42">
        <f t="shared" si="43"/>
        <v>124649.2</v>
      </c>
      <c r="K237" s="42">
        <f t="shared" si="42"/>
        <v>124700</v>
      </c>
    </row>
    <row r="238" spans="1:11" ht="15" customHeight="1">
      <c r="A238" s="330"/>
      <c r="B238" s="333"/>
      <c r="C238" s="333"/>
      <c r="D238" s="333"/>
      <c r="E238" s="333"/>
      <c r="F238" s="348"/>
      <c r="G238" s="55" t="s">
        <v>22</v>
      </c>
      <c r="H238" s="82">
        <v>7</v>
      </c>
      <c r="I238" s="82">
        <f>計算基礎!$H$4*(計算基礎!$G$7/H238)*B$234</f>
        <v>74913.371428571423</v>
      </c>
      <c r="J238" s="42">
        <f t="shared" si="43"/>
        <v>134013.37142857141</v>
      </c>
      <c r="K238" s="42">
        <f t="shared" si="42"/>
        <v>134100</v>
      </c>
    </row>
    <row r="239" spans="1:11" ht="15" customHeight="1">
      <c r="A239" s="330"/>
      <c r="B239" s="333"/>
      <c r="C239" s="333"/>
      <c r="D239" s="333"/>
      <c r="E239" s="333"/>
      <c r="F239" s="348"/>
      <c r="G239" s="55" t="s">
        <v>23</v>
      </c>
      <c r="H239" s="82">
        <v>6</v>
      </c>
      <c r="I239" s="82">
        <f>計算基礎!$H$4*(計算基礎!$G$7/H239)*B$234</f>
        <v>87398.933333333334</v>
      </c>
      <c r="J239" s="42">
        <f t="shared" si="43"/>
        <v>146498.93333333335</v>
      </c>
      <c r="K239" s="42">
        <f t="shared" si="42"/>
        <v>146500</v>
      </c>
    </row>
    <row r="240" spans="1:11" ht="15" customHeight="1" thickBot="1">
      <c r="A240" s="335"/>
      <c r="B240" s="337"/>
      <c r="C240" s="337"/>
      <c r="D240" s="337"/>
      <c r="E240" s="337"/>
      <c r="F240" s="349"/>
      <c r="G240" s="56" t="s">
        <v>24</v>
      </c>
      <c r="H240" s="87">
        <v>5</v>
      </c>
      <c r="I240" s="87">
        <f>計算基礎!$H$4*(計算基礎!$G$7/H240)*B$234</f>
        <v>104878.72</v>
      </c>
      <c r="J240" s="41">
        <f t="shared" si="43"/>
        <v>163978.72</v>
      </c>
      <c r="K240" s="41">
        <f t="shared" si="42"/>
        <v>164000</v>
      </c>
    </row>
    <row r="241" spans="1:11" ht="15" customHeight="1" thickTop="1">
      <c r="A241" s="341">
        <v>3000</v>
      </c>
      <c r="B241" s="332">
        <v>8</v>
      </c>
      <c r="C241" s="332">
        <f>計算基礎!$J$2*B241</f>
        <v>50400</v>
      </c>
      <c r="D241" s="332">
        <f>A241*2</f>
        <v>6000</v>
      </c>
      <c r="E241" s="342">
        <f>A241+25</f>
        <v>3025</v>
      </c>
      <c r="F241" s="350">
        <f>ROUNDUP(((24*E241^2)+(2670*E241))*0.0001/B241,-2)</f>
        <v>2900</v>
      </c>
      <c r="G241" s="53" t="s">
        <v>58</v>
      </c>
      <c r="H241" s="81">
        <v>13</v>
      </c>
      <c r="I241" s="81">
        <f>計算基礎!$H$4*(計算基礎!$G$7/H241)*B$241</f>
        <v>40337.969230769231</v>
      </c>
      <c r="J241" s="42">
        <f>C$241+D$241+F$241+I241</f>
        <v>99637.969230769231</v>
      </c>
      <c r="K241" s="42">
        <f t="shared" si="42"/>
        <v>99700</v>
      </c>
    </row>
    <row r="242" spans="1:11" ht="15" customHeight="1">
      <c r="A242" s="330"/>
      <c r="B242" s="333"/>
      <c r="C242" s="333"/>
      <c r="D242" s="333"/>
      <c r="E242" s="333"/>
      <c r="F242" s="348"/>
      <c r="G242" s="55" t="s">
        <v>19</v>
      </c>
      <c r="H242" s="82">
        <v>11</v>
      </c>
      <c r="I242" s="82">
        <f>計算基礎!$H$4*(計算基礎!$G$7/H242)*B$241</f>
        <v>47672.145454545454</v>
      </c>
      <c r="J242" s="42">
        <f t="shared" ref="J242:J247" si="44">C$241+D$241+F$241+I242</f>
        <v>106972.14545454545</v>
      </c>
      <c r="K242" s="42">
        <f t="shared" si="42"/>
        <v>107000</v>
      </c>
    </row>
    <row r="243" spans="1:11" ht="15" customHeight="1">
      <c r="A243" s="330"/>
      <c r="B243" s="333"/>
      <c r="C243" s="333"/>
      <c r="D243" s="333"/>
      <c r="E243" s="333"/>
      <c r="F243" s="348"/>
      <c r="G243" s="55" t="s">
        <v>20</v>
      </c>
      <c r="H243" s="82">
        <v>9</v>
      </c>
      <c r="I243" s="82">
        <f>計算基礎!$H$4*(計算基礎!$G$7/H243)*B$241</f>
        <v>58265.955555555556</v>
      </c>
      <c r="J243" s="42">
        <f t="shared" si="44"/>
        <v>117565.95555555556</v>
      </c>
      <c r="K243" s="42">
        <f t="shared" si="42"/>
        <v>117600</v>
      </c>
    </row>
    <row r="244" spans="1:11" ht="15" customHeight="1">
      <c r="A244" s="330"/>
      <c r="B244" s="333"/>
      <c r="C244" s="333"/>
      <c r="D244" s="333"/>
      <c r="E244" s="333"/>
      <c r="F244" s="348"/>
      <c r="G244" s="55" t="s">
        <v>21</v>
      </c>
      <c r="H244" s="82">
        <v>8</v>
      </c>
      <c r="I244" s="82">
        <f>計算基礎!$H$4*(計算基礎!$G$7/H244)*B$241</f>
        <v>65549.2</v>
      </c>
      <c r="J244" s="42">
        <f t="shared" si="44"/>
        <v>124849.2</v>
      </c>
      <c r="K244" s="42">
        <f t="shared" si="42"/>
        <v>124900</v>
      </c>
    </row>
    <row r="245" spans="1:11" ht="15" customHeight="1">
      <c r="A245" s="330"/>
      <c r="B245" s="333"/>
      <c r="C245" s="333"/>
      <c r="D245" s="333"/>
      <c r="E245" s="333"/>
      <c r="F245" s="348"/>
      <c r="G245" s="55" t="s">
        <v>22</v>
      </c>
      <c r="H245" s="82">
        <v>7</v>
      </c>
      <c r="I245" s="82">
        <f>計算基礎!$H$4*(計算基礎!$G$7/H245)*B$241</f>
        <v>74913.371428571423</v>
      </c>
      <c r="J245" s="42">
        <f t="shared" si="44"/>
        <v>134213.37142857141</v>
      </c>
      <c r="K245" s="42">
        <f t="shared" si="42"/>
        <v>134300</v>
      </c>
    </row>
    <row r="246" spans="1:11" ht="15" customHeight="1">
      <c r="A246" s="330"/>
      <c r="B246" s="333"/>
      <c r="C246" s="333"/>
      <c r="D246" s="333"/>
      <c r="E246" s="333"/>
      <c r="F246" s="348"/>
      <c r="G246" s="55" t="s">
        <v>23</v>
      </c>
      <c r="H246" s="82">
        <v>6</v>
      </c>
      <c r="I246" s="82">
        <f>計算基礎!$H$4*(計算基礎!$G$7/H246)*B$241</f>
        <v>87398.933333333334</v>
      </c>
      <c r="J246" s="42">
        <f t="shared" si="44"/>
        <v>146698.93333333335</v>
      </c>
      <c r="K246" s="42">
        <f t="shared" si="42"/>
        <v>146700</v>
      </c>
    </row>
    <row r="247" spans="1:11" ht="15" customHeight="1" thickBot="1">
      <c r="A247" s="331"/>
      <c r="B247" s="337"/>
      <c r="C247" s="337"/>
      <c r="D247" s="337"/>
      <c r="E247" s="337"/>
      <c r="F247" s="349"/>
      <c r="G247" s="56" t="s">
        <v>24</v>
      </c>
      <c r="H247" s="151">
        <v>5</v>
      </c>
      <c r="I247" s="151">
        <f>計算基礎!$H$4*(計算基礎!$G$7/H247)*B$241</f>
        <v>104878.72</v>
      </c>
      <c r="J247" s="41">
        <f t="shared" si="44"/>
        <v>164178.72</v>
      </c>
      <c r="K247" s="41">
        <f t="shared" si="42"/>
        <v>164200</v>
      </c>
    </row>
    <row r="248" spans="1:11" ht="15" customHeight="1" thickTop="1">
      <c r="A248" s="329">
        <v>3100</v>
      </c>
      <c r="B248" s="332">
        <v>8</v>
      </c>
      <c r="C248" s="332">
        <f>計算基礎!$J$2*B248</f>
        <v>50400</v>
      </c>
      <c r="D248" s="332">
        <f>A248*2</f>
        <v>6200</v>
      </c>
      <c r="E248" s="332">
        <f>A248+25</f>
        <v>3125</v>
      </c>
      <c r="F248" s="350">
        <f>ROUNDUP(((24*E248^2)+(2670*E248))*0.0001/B248,-2)</f>
        <v>3100</v>
      </c>
      <c r="G248" s="58" t="s">
        <v>58</v>
      </c>
      <c r="H248" s="86">
        <v>13</v>
      </c>
      <c r="I248" s="222">
        <f>計算基礎!$H$4*(計算基礎!$G$7/H248)*B$248</f>
        <v>40337.969230769231</v>
      </c>
      <c r="J248" s="196">
        <f>C$248+D$248+F$248+I248</f>
        <v>100037.96923076923</v>
      </c>
      <c r="K248" s="60">
        <f t="shared" si="42"/>
        <v>100100</v>
      </c>
    </row>
    <row r="249" spans="1:11" ht="15" customHeight="1">
      <c r="A249" s="330"/>
      <c r="B249" s="333"/>
      <c r="C249" s="333"/>
      <c r="D249" s="333"/>
      <c r="E249" s="333"/>
      <c r="F249" s="348"/>
      <c r="G249" s="55" t="s">
        <v>19</v>
      </c>
      <c r="H249" s="82">
        <v>11</v>
      </c>
      <c r="I249" s="221">
        <f>計算基礎!$H$4*(計算基礎!$G$7/H249)*B$248</f>
        <v>47672.145454545454</v>
      </c>
      <c r="J249" s="40">
        <f t="shared" ref="J249:J254" si="45">C$248+D$248+F$248+I249</f>
        <v>107372.14545454545</v>
      </c>
      <c r="K249" s="42">
        <f t="shared" si="42"/>
        <v>107400</v>
      </c>
    </row>
    <row r="250" spans="1:11" ht="15" customHeight="1">
      <c r="A250" s="330"/>
      <c r="B250" s="333"/>
      <c r="C250" s="333"/>
      <c r="D250" s="333"/>
      <c r="E250" s="333"/>
      <c r="F250" s="348"/>
      <c r="G250" s="55" t="s">
        <v>20</v>
      </c>
      <c r="H250" s="82">
        <v>9</v>
      </c>
      <c r="I250" s="221">
        <f>計算基礎!$H$4*(計算基礎!$G$7/H250)*B$248</f>
        <v>58265.955555555556</v>
      </c>
      <c r="J250" s="40">
        <f t="shared" si="45"/>
        <v>117965.95555555556</v>
      </c>
      <c r="K250" s="42">
        <f t="shared" si="42"/>
        <v>118000</v>
      </c>
    </row>
    <row r="251" spans="1:11" ht="15" customHeight="1">
      <c r="A251" s="330"/>
      <c r="B251" s="333"/>
      <c r="C251" s="333"/>
      <c r="D251" s="333"/>
      <c r="E251" s="333"/>
      <c r="F251" s="348"/>
      <c r="G251" s="55" t="s">
        <v>21</v>
      </c>
      <c r="H251" s="82">
        <v>8</v>
      </c>
      <c r="I251" s="221">
        <f>計算基礎!$H$4*(計算基礎!$G$7/H251)*B$248</f>
        <v>65549.2</v>
      </c>
      <c r="J251" s="40">
        <f t="shared" si="45"/>
        <v>125249.2</v>
      </c>
      <c r="K251" s="42">
        <f t="shared" si="42"/>
        <v>125300</v>
      </c>
    </row>
    <row r="252" spans="1:11" ht="15" customHeight="1">
      <c r="A252" s="330"/>
      <c r="B252" s="333"/>
      <c r="C252" s="333"/>
      <c r="D252" s="333"/>
      <c r="E252" s="333"/>
      <c r="F252" s="348"/>
      <c r="G252" s="55" t="s">
        <v>22</v>
      </c>
      <c r="H252" s="82">
        <v>7</v>
      </c>
      <c r="I252" s="221">
        <f>計算基礎!$H$4*(計算基礎!$G$7/H252)*B$248</f>
        <v>74913.371428571423</v>
      </c>
      <c r="J252" s="40">
        <f t="shared" si="45"/>
        <v>134613.37142857141</v>
      </c>
      <c r="K252" s="42">
        <f t="shared" si="42"/>
        <v>134700</v>
      </c>
    </row>
    <row r="253" spans="1:11" ht="15" customHeight="1">
      <c r="A253" s="330"/>
      <c r="B253" s="333"/>
      <c r="C253" s="333"/>
      <c r="D253" s="333"/>
      <c r="E253" s="333"/>
      <c r="F253" s="348"/>
      <c r="G253" s="55" t="s">
        <v>23</v>
      </c>
      <c r="H253" s="82">
        <v>6</v>
      </c>
      <c r="I253" s="221">
        <f>計算基礎!$H$4*(計算基礎!$G$7/H253)*B$248</f>
        <v>87398.933333333334</v>
      </c>
      <c r="J253" s="40">
        <f t="shared" si="45"/>
        <v>147098.93333333335</v>
      </c>
      <c r="K253" s="42">
        <f t="shared" si="42"/>
        <v>147100</v>
      </c>
    </row>
    <row r="254" spans="1:11" ht="15" customHeight="1" thickBot="1">
      <c r="A254" s="330"/>
      <c r="B254" s="346"/>
      <c r="C254" s="346"/>
      <c r="D254" s="346"/>
      <c r="E254" s="346"/>
      <c r="F254" s="341"/>
      <c r="G254" s="55" t="s">
        <v>24</v>
      </c>
      <c r="H254" s="82">
        <v>5</v>
      </c>
      <c r="I254" s="221">
        <f>計算基礎!$H$4*(計算基礎!$G$7/H254)*B$248</f>
        <v>104878.72</v>
      </c>
      <c r="J254" s="43">
        <f t="shared" si="45"/>
        <v>164578.72</v>
      </c>
      <c r="K254" s="43">
        <f t="shared" si="42"/>
        <v>164600</v>
      </c>
    </row>
    <row r="255" spans="1:11" ht="14.25" thickBot="1">
      <c r="A255" s="143"/>
      <c r="B255" s="141"/>
      <c r="C255" s="141"/>
      <c r="D255" s="141"/>
      <c r="E255" s="141"/>
      <c r="F255" s="141"/>
      <c r="G255" s="8"/>
    </row>
    <row r="256" spans="1:11" ht="15" customHeight="1" thickBot="1">
      <c r="A256" s="145" t="s">
        <v>1</v>
      </c>
      <c r="B256" s="148" t="s">
        <v>61</v>
      </c>
      <c r="C256" s="147" t="str">
        <f>"融着費(@" &amp; 計算基礎!$J$2&amp;")"</f>
        <v>融着費(@6300)</v>
      </c>
      <c r="D256" s="148" t="s">
        <v>60</v>
      </c>
      <c r="E256" s="148"/>
      <c r="F256" s="148" t="s">
        <v>59</v>
      </c>
      <c r="G256" s="145" t="s">
        <v>0</v>
      </c>
      <c r="H256" s="146" t="s">
        <v>3</v>
      </c>
      <c r="I256" s="147" t="s">
        <v>2</v>
      </c>
      <c r="J256" s="150"/>
      <c r="K256" s="150" t="s">
        <v>49</v>
      </c>
    </row>
    <row r="257" spans="1:11" ht="15" customHeight="1" thickTop="1">
      <c r="A257" s="341">
        <v>3200</v>
      </c>
      <c r="B257" s="332">
        <v>8</v>
      </c>
      <c r="C257" s="332">
        <f>計算基礎!$J$2*B257</f>
        <v>50400</v>
      </c>
      <c r="D257" s="332">
        <f>A257*2</f>
        <v>6400</v>
      </c>
      <c r="E257" s="342">
        <f>A257+25</f>
        <v>3225</v>
      </c>
      <c r="F257" s="350">
        <f>ROUNDUP(((24*E257^2)+(2670*E257))*0.0001/B257,-2)</f>
        <v>3300</v>
      </c>
      <c r="G257" s="58" t="s">
        <v>58</v>
      </c>
      <c r="H257" s="81">
        <v>13</v>
      </c>
      <c r="I257" s="81">
        <f>計算基礎!$H$4*(計算基礎!$G$7/H257)*B$257</f>
        <v>40337.969230769231</v>
      </c>
      <c r="J257" s="176">
        <f>C$257+D$257+F$257+I257</f>
        <v>100437.96923076923</v>
      </c>
      <c r="K257" s="42">
        <f t="shared" ref="K257:K284" si="46">ROUNDUP(J257,-2)</f>
        <v>100500</v>
      </c>
    </row>
    <row r="258" spans="1:11" ht="15" customHeight="1">
      <c r="A258" s="330"/>
      <c r="B258" s="333"/>
      <c r="C258" s="333"/>
      <c r="D258" s="333"/>
      <c r="E258" s="333"/>
      <c r="F258" s="348"/>
      <c r="G258" s="55" t="s">
        <v>19</v>
      </c>
      <c r="H258" s="82">
        <v>11</v>
      </c>
      <c r="I258" s="81">
        <f>計算基礎!$H$4*(計算基礎!$G$7/H258)*B$257</f>
        <v>47672.145454545454</v>
      </c>
      <c r="J258" s="40">
        <f t="shared" ref="J258:J263" si="47">C$257+D$257+F$257+I258</f>
        <v>107772.14545454545</v>
      </c>
      <c r="K258" s="42">
        <f t="shared" si="46"/>
        <v>107800</v>
      </c>
    </row>
    <row r="259" spans="1:11" ht="15" customHeight="1">
      <c r="A259" s="330"/>
      <c r="B259" s="333"/>
      <c r="C259" s="333"/>
      <c r="D259" s="333"/>
      <c r="E259" s="333"/>
      <c r="F259" s="348"/>
      <c r="G259" s="55" t="s">
        <v>20</v>
      </c>
      <c r="H259" s="82">
        <v>9</v>
      </c>
      <c r="I259" s="81">
        <f>計算基礎!$H$4*(計算基礎!$G$7/H259)*B$257</f>
        <v>58265.955555555556</v>
      </c>
      <c r="J259" s="40">
        <f t="shared" si="47"/>
        <v>118365.95555555556</v>
      </c>
      <c r="K259" s="42">
        <f t="shared" si="46"/>
        <v>118400</v>
      </c>
    </row>
    <row r="260" spans="1:11" ht="15" customHeight="1">
      <c r="A260" s="330"/>
      <c r="B260" s="333"/>
      <c r="C260" s="333"/>
      <c r="D260" s="333"/>
      <c r="E260" s="333"/>
      <c r="F260" s="348"/>
      <c r="G260" s="55" t="s">
        <v>21</v>
      </c>
      <c r="H260" s="82">
        <v>8</v>
      </c>
      <c r="I260" s="81">
        <f>計算基礎!$H$4*(計算基礎!$G$7/H260)*B$257</f>
        <v>65549.2</v>
      </c>
      <c r="J260" s="40">
        <f t="shared" si="47"/>
        <v>125649.2</v>
      </c>
      <c r="K260" s="42">
        <f t="shared" si="46"/>
        <v>125700</v>
      </c>
    </row>
    <row r="261" spans="1:11" ht="15" customHeight="1">
      <c r="A261" s="330"/>
      <c r="B261" s="333"/>
      <c r="C261" s="333"/>
      <c r="D261" s="333"/>
      <c r="E261" s="333"/>
      <c r="F261" s="348"/>
      <c r="G261" s="55" t="s">
        <v>22</v>
      </c>
      <c r="H261" s="82">
        <v>7</v>
      </c>
      <c r="I261" s="81">
        <f>計算基礎!$H$4*(計算基礎!$G$7/H261)*B$257</f>
        <v>74913.371428571423</v>
      </c>
      <c r="J261" s="40">
        <f t="shared" si="47"/>
        <v>135013.37142857141</v>
      </c>
      <c r="K261" s="42">
        <f t="shared" si="46"/>
        <v>135100</v>
      </c>
    </row>
    <row r="262" spans="1:11" ht="15" customHeight="1">
      <c r="A262" s="330"/>
      <c r="B262" s="333"/>
      <c r="C262" s="333"/>
      <c r="D262" s="333"/>
      <c r="E262" s="333"/>
      <c r="F262" s="348"/>
      <c r="G262" s="55" t="s">
        <v>23</v>
      </c>
      <c r="H262" s="82">
        <v>6</v>
      </c>
      <c r="I262" s="81">
        <f>計算基礎!$H$4*(計算基礎!$G$7/H262)*B$257</f>
        <v>87398.933333333334</v>
      </c>
      <c r="J262" s="40">
        <f t="shared" si="47"/>
        <v>147498.93333333335</v>
      </c>
      <c r="K262" s="42">
        <f t="shared" si="46"/>
        <v>147500</v>
      </c>
    </row>
    <row r="263" spans="1:11" ht="15" customHeight="1" thickBot="1">
      <c r="A263" s="331"/>
      <c r="B263" s="337"/>
      <c r="C263" s="337"/>
      <c r="D263" s="337"/>
      <c r="E263" s="337"/>
      <c r="F263" s="349"/>
      <c r="G263" s="56" t="s">
        <v>24</v>
      </c>
      <c r="H263" s="151">
        <v>5</v>
      </c>
      <c r="I263" s="238">
        <f>計算基礎!$H$4*(計算基礎!$G$7/H263)*B$257</f>
        <v>104878.72</v>
      </c>
      <c r="J263" s="164">
        <f t="shared" si="47"/>
        <v>164978.72</v>
      </c>
      <c r="K263" s="41">
        <f t="shared" si="46"/>
        <v>165000</v>
      </c>
    </row>
    <row r="264" spans="1:11" ht="15" customHeight="1" thickTop="1">
      <c r="A264" s="329">
        <v>3300</v>
      </c>
      <c r="B264" s="332">
        <v>8</v>
      </c>
      <c r="C264" s="332">
        <f>計算基礎!$J$2*B264</f>
        <v>50400</v>
      </c>
      <c r="D264" s="332">
        <f>A264*2</f>
        <v>6600</v>
      </c>
      <c r="E264" s="332">
        <f>A264+25</f>
        <v>3325</v>
      </c>
      <c r="F264" s="350">
        <f>ROUNDUP(((24*E264^2)+(2670*E264))*0.0001/B264,-2)</f>
        <v>3500</v>
      </c>
      <c r="G264" s="53" t="s">
        <v>58</v>
      </c>
      <c r="H264" s="86">
        <v>13</v>
      </c>
      <c r="I264" s="58">
        <f>計算基礎!$H$4*(計算基礎!$G$7/H264)*B$264</f>
        <v>40337.969230769231</v>
      </c>
      <c r="J264" s="196">
        <f>C$264+D$264+F$264+I264</f>
        <v>100837.96923076923</v>
      </c>
      <c r="K264" s="42">
        <f t="shared" si="46"/>
        <v>100900</v>
      </c>
    </row>
    <row r="265" spans="1:11" ht="15" customHeight="1">
      <c r="A265" s="330"/>
      <c r="B265" s="333"/>
      <c r="C265" s="333"/>
      <c r="D265" s="333"/>
      <c r="E265" s="333"/>
      <c r="F265" s="348"/>
      <c r="G265" s="55" t="s">
        <v>19</v>
      </c>
      <c r="H265" s="82">
        <v>11</v>
      </c>
      <c r="I265" s="53">
        <f>計算基礎!$H$4*(計算基礎!$G$7/H265)*B$264</f>
        <v>47672.145454545454</v>
      </c>
      <c r="J265" s="176">
        <f t="shared" ref="J265:J270" si="48">C$264+D$264+F$264+I265</f>
        <v>108172.14545454545</v>
      </c>
      <c r="K265" s="42">
        <f t="shared" si="46"/>
        <v>108200</v>
      </c>
    </row>
    <row r="266" spans="1:11" ht="15" customHeight="1">
      <c r="A266" s="330"/>
      <c r="B266" s="333"/>
      <c r="C266" s="333"/>
      <c r="D266" s="333"/>
      <c r="E266" s="333"/>
      <c r="F266" s="348"/>
      <c r="G266" s="55" t="s">
        <v>20</v>
      </c>
      <c r="H266" s="82">
        <v>9</v>
      </c>
      <c r="I266" s="53">
        <f>計算基礎!$H$4*(計算基礎!$G$7/H266)*B$264</f>
        <v>58265.955555555556</v>
      </c>
      <c r="J266" s="176">
        <f t="shared" si="48"/>
        <v>118765.95555555556</v>
      </c>
      <c r="K266" s="42">
        <f t="shared" si="46"/>
        <v>118800</v>
      </c>
    </row>
    <row r="267" spans="1:11" ht="15" customHeight="1">
      <c r="A267" s="330"/>
      <c r="B267" s="333"/>
      <c r="C267" s="333"/>
      <c r="D267" s="333"/>
      <c r="E267" s="333"/>
      <c r="F267" s="348"/>
      <c r="G267" s="55" t="s">
        <v>21</v>
      </c>
      <c r="H267" s="82">
        <v>8</v>
      </c>
      <c r="I267" s="53">
        <f>計算基礎!$H$4*(計算基礎!$G$7/H267)*B$264</f>
        <v>65549.2</v>
      </c>
      <c r="J267" s="176">
        <f t="shared" si="48"/>
        <v>126049.2</v>
      </c>
      <c r="K267" s="42">
        <f t="shared" si="46"/>
        <v>126100</v>
      </c>
    </row>
    <row r="268" spans="1:11" ht="15" customHeight="1">
      <c r="A268" s="330"/>
      <c r="B268" s="333"/>
      <c r="C268" s="333"/>
      <c r="D268" s="333"/>
      <c r="E268" s="333"/>
      <c r="F268" s="348"/>
      <c r="G268" s="55" t="s">
        <v>22</v>
      </c>
      <c r="H268" s="82">
        <v>7</v>
      </c>
      <c r="I268" s="53">
        <f>計算基礎!$H$4*(計算基礎!$G$7/H268)*B$264</f>
        <v>74913.371428571423</v>
      </c>
      <c r="J268" s="176">
        <f t="shared" si="48"/>
        <v>135413.37142857141</v>
      </c>
      <c r="K268" s="42">
        <f t="shared" si="46"/>
        <v>135500</v>
      </c>
    </row>
    <row r="269" spans="1:11" ht="15" customHeight="1">
      <c r="A269" s="330"/>
      <c r="B269" s="333"/>
      <c r="C269" s="333"/>
      <c r="D269" s="333"/>
      <c r="E269" s="333"/>
      <c r="F269" s="348"/>
      <c r="G269" s="55" t="s">
        <v>23</v>
      </c>
      <c r="H269" s="82">
        <v>6</v>
      </c>
      <c r="I269" s="53">
        <f>計算基礎!$H$4*(計算基礎!$G$7/H269)*B$264</f>
        <v>87398.933333333334</v>
      </c>
      <c r="J269" s="176">
        <f t="shared" si="48"/>
        <v>147898.93333333335</v>
      </c>
      <c r="K269" s="42">
        <f t="shared" si="46"/>
        <v>147900</v>
      </c>
    </row>
    <row r="270" spans="1:11" ht="15" customHeight="1" thickBot="1">
      <c r="A270" s="331"/>
      <c r="B270" s="333"/>
      <c r="C270" s="333"/>
      <c r="D270" s="333"/>
      <c r="E270" s="333"/>
      <c r="F270" s="348"/>
      <c r="G270" s="57" t="s">
        <v>24</v>
      </c>
      <c r="H270" s="151">
        <v>5</v>
      </c>
      <c r="I270" s="257">
        <f>計算基礎!$H$4*(計算基礎!$G$7/H270)*B$264</f>
        <v>104878.72</v>
      </c>
      <c r="J270" s="63">
        <f t="shared" si="48"/>
        <v>165378.72</v>
      </c>
      <c r="K270" s="176">
        <f t="shared" si="46"/>
        <v>165400</v>
      </c>
    </row>
    <row r="271" spans="1:11" ht="15" customHeight="1" thickTop="1">
      <c r="A271" s="334">
        <v>3400</v>
      </c>
      <c r="B271" s="336">
        <v>9</v>
      </c>
      <c r="C271" s="336">
        <f>計算基礎!$J$2*B271</f>
        <v>56700</v>
      </c>
      <c r="D271" s="336">
        <f>A271*2</f>
        <v>6800</v>
      </c>
      <c r="E271" s="336">
        <f>A271+25</f>
        <v>3425</v>
      </c>
      <c r="F271" s="351">
        <f>ROUNDUP(((24*E271^2)+(2670*E271))*0.0001/B271,-2)</f>
        <v>3300</v>
      </c>
      <c r="G271" s="177" t="s">
        <v>58</v>
      </c>
      <c r="H271" s="179">
        <v>14</v>
      </c>
      <c r="I271" s="81">
        <f>計算基礎!$H$4*(計算基礎!$G$7/H271)*B$271</f>
        <v>42138.771428571425</v>
      </c>
      <c r="J271" s="164">
        <f>C$271+D$271+F$271+I271</f>
        <v>108938.77142857143</v>
      </c>
      <c r="K271" s="180">
        <f t="shared" si="46"/>
        <v>109000</v>
      </c>
    </row>
    <row r="272" spans="1:11" ht="15" customHeight="1">
      <c r="A272" s="330"/>
      <c r="B272" s="333"/>
      <c r="C272" s="333"/>
      <c r="D272" s="333"/>
      <c r="E272" s="333"/>
      <c r="F272" s="348"/>
      <c r="G272" s="55" t="s">
        <v>19</v>
      </c>
      <c r="H272" s="82">
        <v>11</v>
      </c>
      <c r="I272" s="81">
        <f>計算基礎!$H$4*(計算基礎!$G$7/H272)*B$271</f>
        <v>53631.163636363635</v>
      </c>
      <c r="J272" s="176">
        <f t="shared" ref="J272:J277" si="49">C$271+D$271+F$271+I272</f>
        <v>120431.16363636364</v>
      </c>
      <c r="K272" s="42">
        <f t="shared" si="46"/>
        <v>120500</v>
      </c>
    </row>
    <row r="273" spans="1:11" ht="15" customHeight="1">
      <c r="A273" s="330"/>
      <c r="B273" s="333"/>
      <c r="C273" s="333"/>
      <c r="D273" s="333"/>
      <c r="E273" s="333"/>
      <c r="F273" s="348"/>
      <c r="G273" s="55" t="s">
        <v>20</v>
      </c>
      <c r="H273" s="82">
        <v>9</v>
      </c>
      <c r="I273" s="81">
        <f>計算基礎!$H$4*(計算基礎!$G$7/H273)*B$271</f>
        <v>65549.2</v>
      </c>
      <c r="J273" s="176">
        <f t="shared" si="49"/>
        <v>132349.20000000001</v>
      </c>
      <c r="K273" s="42">
        <f t="shared" si="46"/>
        <v>132400</v>
      </c>
    </row>
    <row r="274" spans="1:11" ht="15" customHeight="1">
      <c r="A274" s="330"/>
      <c r="B274" s="333"/>
      <c r="C274" s="333"/>
      <c r="D274" s="333"/>
      <c r="E274" s="333"/>
      <c r="F274" s="348"/>
      <c r="G274" s="55" t="s">
        <v>21</v>
      </c>
      <c r="H274" s="82">
        <v>8</v>
      </c>
      <c r="I274" s="81">
        <f>計算基礎!$H$4*(計算基礎!$G$7/H274)*B$271</f>
        <v>73742.849999999991</v>
      </c>
      <c r="J274" s="176">
        <f t="shared" si="49"/>
        <v>140542.84999999998</v>
      </c>
      <c r="K274" s="42">
        <f t="shared" si="46"/>
        <v>140600</v>
      </c>
    </row>
    <row r="275" spans="1:11" ht="15" customHeight="1">
      <c r="A275" s="330"/>
      <c r="B275" s="333"/>
      <c r="C275" s="333"/>
      <c r="D275" s="333"/>
      <c r="E275" s="333"/>
      <c r="F275" s="348"/>
      <c r="G275" s="55" t="s">
        <v>22</v>
      </c>
      <c r="H275" s="82">
        <v>7</v>
      </c>
      <c r="I275" s="81">
        <f>計算基礎!$H$4*(計算基礎!$G$7/H275)*B$271</f>
        <v>84277.542857142849</v>
      </c>
      <c r="J275" s="176">
        <f t="shared" si="49"/>
        <v>151077.54285714286</v>
      </c>
      <c r="K275" s="42">
        <f t="shared" si="46"/>
        <v>151100</v>
      </c>
    </row>
    <row r="276" spans="1:11" ht="15" customHeight="1">
      <c r="A276" s="330"/>
      <c r="B276" s="333"/>
      <c r="C276" s="333"/>
      <c r="D276" s="333"/>
      <c r="E276" s="333"/>
      <c r="F276" s="348"/>
      <c r="G276" s="55" t="s">
        <v>23</v>
      </c>
      <c r="H276" s="82">
        <v>6</v>
      </c>
      <c r="I276" s="81">
        <f>計算基礎!$H$4*(計算基礎!$G$7/H276)*B$271</f>
        <v>98323.8</v>
      </c>
      <c r="J276" s="176">
        <f t="shared" si="49"/>
        <v>165123.79999999999</v>
      </c>
      <c r="K276" s="42">
        <f t="shared" si="46"/>
        <v>165200</v>
      </c>
    </row>
    <row r="277" spans="1:11" ht="15" customHeight="1" thickBot="1">
      <c r="A277" s="335"/>
      <c r="B277" s="337"/>
      <c r="C277" s="337"/>
      <c r="D277" s="337"/>
      <c r="E277" s="337"/>
      <c r="F277" s="349"/>
      <c r="G277" s="56" t="s">
        <v>24</v>
      </c>
      <c r="H277" s="87">
        <v>5</v>
      </c>
      <c r="I277" s="238">
        <f>計算基礎!$H$4*(計算基礎!$G$7/H277)*B$271</f>
        <v>117988.56</v>
      </c>
      <c r="J277" s="176">
        <f t="shared" si="49"/>
        <v>184788.56</v>
      </c>
      <c r="K277" s="41">
        <f t="shared" si="46"/>
        <v>184800</v>
      </c>
    </row>
    <row r="278" spans="1:11" ht="15" customHeight="1" thickTop="1">
      <c r="A278" s="329">
        <v>3500</v>
      </c>
      <c r="B278" s="332">
        <v>9</v>
      </c>
      <c r="C278" s="332">
        <f>計算基礎!$J$2*B278</f>
        <v>56700</v>
      </c>
      <c r="D278" s="332">
        <f>A278*2</f>
        <v>7000</v>
      </c>
      <c r="E278" s="332">
        <f>A278+25</f>
        <v>3525</v>
      </c>
      <c r="F278" s="350">
        <f>ROUNDUP(((24*E278^2)+(2670*E278))*0.0001/B278,-2)</f>
        <v>3500</v>
      </c>
      <c r="G278" s="58" t="s">
        <v>58</v>
      </c>
      <c r="H278" s="86">
        <v>14</v>
      </c>
      <c r="I278" s="58">
        <f>計算基礎!$H$4*(計算基礎!$G$7/H278)*B$278</f>
        <v>42138.771428571425</v>
      </c>
      <c r="J278" s="60">
        <f>C$278+D$278+F$278+I278</f>
        <v>109338.77142857143</v>
      </c>
      <c r="K278" s="42">
        <f t="shared" si="46"/>
        <v>109400</v>
      </c>
    </row>
    <row r="279" spans="1:11" ht="15" customHeight="1">
      <c r="A279" s="330"/>
      <c r="B279" s="333"/>
      <c r="C279" s="333"/>
      <c r="D279" s="333"/>
      <c r="E279" s="333"/>
      <c r="F279" s="348"/>
      <c r="G279" s="55" t="s">
        <v>19</v>
      </c>
      <c r="H279" s="82">
        <v>11</v>
      </c>
      <c r="I279" s="81">
        <f>計算基礎!$H$4*(計算基礎!$G$7/H279)*B$278</f>
        <v>53631.163636363635</v>
      </c>
      <c r="J279" s="176">
        <f t="shared" ref="J279:J284" si="50">C$278+D$278+F$278+I279</f>
        <v>120831.16363636364</v>
      </c>
      <c r="K279" s="42">
        <f t="shared" si="46"/>
        <v>120900</v>
      </c>
    </row>
    <row r="280" spans="1:11" ht="15" customHeight="1">
      <c r="A280" s="330"/>
      <c r="B280" s="333"/>
      <c r="C280" s="333"/>
      <c r="D280" s="333"/>
      <c r="E280" s="333"/>
      <c r="F280" s="348"/>
      <c r="G280" s="55" t="s">
        <v>20</v>
      </c>
      <c r="H280" s="82">
        <v>9</v>
      </c>
      <c r="I280" s="81">
        <f>計算基礎!$H$4*(計算基礎!$G$7/H280)*B$278</f>
        <v>65549.2</v>
      </c>
      <c r="J280" s="176">
        <f t="shared" si="50"/>
        <v>132749.20000000001</v>
      </c>
      <c r="K280" s="42">
        <f t="shared" si="46"/>
        <v>132800</v>
      </c>
    </row>
    <row r="281" spans="1:11" ht="15" customHeight="1">
      <c r="A281" s="330"/>
      <c r="B281" s="333"/>
      <c r="C281" s="333"/>
      <c r="D281" s="333"/>
      <c r="E281" s="333"/>
      <c r="F281" s="348"/>
      <c r="G281" s="55" t="s">
        <v>21</v>
      </c>
      <c r="H281" s="82">
        <v>8</v>
      </c>
      <c r="I281" s="81">
        <f>計算基礎!$H$4*(計算基礎!$G$7/H281)*B$278</f>
        <v>73742.849999999991</v>
      </c>
      <c r="J281" s="176">
        <f t="shared" si="50"/>
        <v>140942.84999999998</v>
      </c>
      <c r="K281" s="42">
        <f t="shared" si="46"/>
        <v>141000</v>
      </c>
    </row>
    <row r="282" spans="1:11" ht="15" customHeight="1">
      <c r="A282" s="330"/>
      <c r="B282" s="333"/>
      <c r="C282" s="333"/>
      <c r="D282" s="333"/>
      <c r="E282" s="333"/>
      <c r="F282" s="348"/>
      <c r="G282" s="55" t="s">
        <v>22</v>
      </c>
      <c r="H282" s="82">
        <v>7</v>
      </c>
      <c r="I282" s="81">
        <f>計算基礎!$H$4*(計算基礎!$G$7/H282)*B$278</f>
        <v>84277.542857142849</v>
      </c>
      <c r="J282" s="176">
        <f t="shared" si="50"/>
        <v>151477.54285714286</v>
      </c>
      <c r="K282" s="42">
        <f t="shared" si="46"/>
        <v>151500</v>
      </c>
    </row>
    <row r="283" spans="1:11" ht="15" customHeight="1">
      <c r="A283" s="330"/>
      <c r="B283" s="333"/>
      <c r="C283" s="333"/>
      <c r="D283" s="333"/>
      <c r="E283" s="333"/>
      <c r="F283" s="348"/>
      <c r="G283" s="55" t="s">
        <v>23</v>
      </c>
      <c r="H283" s="82">
        <v>6</v>
      </c>
      <c r="I283" s="81">
        <f>計算基礎!$H$4*(計算基礎!$G$7/H283)*B$278</f>
        <v>98323.8</v>
      </c>
      <c r="J283" s="176">
        <f t="shared" si="50"/>
        <v>165523.79999999999</v>
      </c>
      <c r="K283" s="42">
        <f t="shared" si="46"/>
        <v>165600</v>
      </c>
    </row>
    <row r="284" spans="1:11" ht="15" customHeight="1" thickBot="1">
      <c r="A284" s="331"/>
      <c r="B284" s="333"/>
      <c r="C284" s="333"/>
      <c r="D284" s="333"/>
      <c r="E284" s="333"/>
      <c r="F284" s="348"/>
      <c r="G284" s="57" t="s">
        <v>24</v>
      </c>
      <c r="H284" s="82">
        <v>5</v>
      </c>
      <c r="I284" s="81">
        <f>計算基礎!$H$4*(計算基礎!$G$7/H284)*B$278</f>
        <v>117988.56</v>
      </c>
      <c r="J284" s="43">
        <f t="shared" si="50"/>
        <v>185188.56</v>
      </c>
      <c r="K284" s="43">
        <f t="shared" si="46"/>
        <v>185200</v>
      </c>
    </row>
    <row r="285" spans="1:11" ht="15" customHeight="1" thickTop="1">
      <c r="A285" s="329">
        <v>3600</v>
      </c>
      <c r="B285" s="332">
        <v>9</v>
      </c>
      <c r="C285" s="332">
        <f>計算基礎!$J$2*B285</f>
        <v>56700</v>
      </c>
      <c r="D285" s="332">
        <f>A285*2</f>
        <v>7200</v>
      </c>
      <c r="E285" s="332">
        <f>A285+25</f>
        <v>3625</v>
      </c>
      <c r="F285" s="350">
        <f>ROUNDUP(((24*E285^2)+(2670*E285))*0.0001/B285,-2)</f>
        <v>3700</v>
      </c>
      <c r="G285" s="58" t="s">
        <v>58</v>
      </c>
      <c r="H285" s="86">
        <v>14</v>
      </c>
      <c r="I285" s="86">
        <f>計算基礎!$H$4*(計算基礎!$G$7/H285)*B$285</f>
        <v>42138.771428571425</v>
      </c>
      <c r="J285" s="60">
        <f>C$285+D$285+F$285+I285</f>
        <v>109738.77142857143</v>
      </c>
      <c r="K285" s="60">
        <f t="shared" ref="K285:K305" si="51">ROUNDUP(J285,-2)</f>
        <v>109800</v>
      </c>
    </row>
    <row r="286" spans="1:11" ht="15" customHeight="1">
      <c r="A286" s="330"/>
      <c r="B286" s="333"/>
      <c r="C286" s="333"/>
      <c r="D286" s="333"/>
      <c r="E286" s="333"/>
      <c r="F286" s="348"/>
      <c r="G286" s="55" t="s">
        <v>19</v>
      </c>
      <c r="H286" s="82">
        <v>11</v>
      </c>
      <c r="I286" s="82">
        <f>計算基礎!$H$4*(計算基礎!$G$7/H286)*B$285</f>
        <v>53631.163636363635</v>
      </c>
      <c r="J286" s="42">
        <f t="shared" ref="J286:J291" si="52">C$285+D$285+F$285+I286</f>
        <v>121231.16363636364</v>
      </c>
      <c r="K286" s="42">
        <f t="shared" si="51"/>
        <v>121300</v>
      </c>
    </row>
    <row r="287" spans="1:11" ht="15" customHeight="1">
      <c r="A287" s="330"/>
      <c r="B287" s="333"/>
      <c r="C287" s="333"/>
      <c r="D287" s="333"/>
      <c r="E287" s="333"/>
      <c r="F287" s="348"/>
      <c r="G287" s="55" t="s">
        <v>20</v>
      </c>
      <c r="H287" s="82">
        <v>9</v>
      </c>
      <c r="I287" s="82">
        <f>計算基礎!$H$4*(計算基礎!$G$7/H287)*B$285</f>
        <v>65549.2</v>
      </c>
      <c r="J287" s="42">
        <f t="shared" si="52"/>
        <v>133149.20000000001</v>
      </c>
      <c r="K287" s="42">
        <f t="shared" si="51"/>
        <v>133200</v>
      </c>
    </row>
    <row r="288" spans="1:11" ht="15" customHeight="1">
      <c r="A288" s="330"/>
      <c r="B288" s="333"/>
      <c r="C288" s="333"/>
      <c r="D288" s="333"/>
      <c r="E288" s="333"/>
      <c r="F288" s="348"/>
      <c r="G288" s="55" t="s">
        <v>21</v>
      </c>
      <c r="H288" s="82">
        <v>8</v>
      </c>
      <c r="I288" s="82">
        <f>計算基礎!$H$4*(計算基礎!$G$7/H288)*B$285</f>
        <v>73742.849999999991</v>
      </c>
      <c r="J288" s="42">
        <f t="shared" si="52"/>
        <v>141342.84999999998</v>
      </c>
      <c r="K288" s="42">
        <f t="shared" si="51"/>
        <v>141400</v>
      </c>
    </row>
    <row r="289" spans="1:11" ht="15" customHeight="1">
      <c r="A289" s="330"/>
      <c r="B289" s="333"/>
      <c r="C289" s="333"/>
      <c r="D289" s="333"/>
      <c r="E289" s="333"/>
      <c r="F289" s="348"/>
      <c r="G289" s="55" t="s">
        <v>22</v>
      </c>
      <c r="H289" s="82">
        <v>7</v>
      </c>
      <c r="I289" s="82">
        <f>計算基礎!$H$4*(計算基礎!$G$7/H289)*B$285</f>
        <v>84277.542857142849</v>
      </c>
      <c r="J289" s="42">
        <f t="shared" si="52"/>
        <v>151877.54285714286</v>
      </c>
      <c r="K289" s="42">
        <f t="shared" si="51"/>
        <v>151900</v>
      </c>
    </row>
    <row r="290" spans="1:11" ht="15" customHeight="1">
      <c r="A290" s="330"/>
      <c r="B290" s="333"/>
      <c r="C290" s="333"/>
      <c r="D290" s="333"/>
      <c r="E290" s="333"/>
      <c r="F290" s="348"/>
      <c r="G290" s="55" t="s">
        <v>23</v>
      </c>
      <c r="H290" s="82">
        <v>6</v>
      </c>
      <c r="I290" s="82">
        <f>計算基礎!$H$4*(計算基礎!$G$7/H290)*B$285</f>
        <v>98323.8</v>
      </c>
      <c r="J290" s="42">
        <f t="shared" si="52"/>
        <v>165923.79999999999</v>
      </c>
      <c r="K290" s="42">
        <f t="shared" si="51"/>
        <v>166000</v>
      </c>
    </row>
    <row r="291" spans="1:11" ht="15" customHeight="1" thickBot="1">
      <c r="A291" s="335"/>
      <c r="B291" s="337"/>
      <c r="C291" s="337"/>
      <c r="D291" s="337"/>
      <c r="E291" s="337"/>
      <c r="F291" s="349"/>
      <c r="G291" s="56" t="s">
        <v>24</v>
      </c>
      <c r="H291" s="87">
        <v>5</v>
      </c>
      <c r="I291" s="87">
        <f>計算基礎!$H$4*(計算基礎!$G$7/H291)*B$285</f>
        <v>117988.56</v>
      </c>
      <c r="J291" s="165">
        <f t="shared" si="52"/>
        <v>185588.56</v>
      </c>
      <c r="K291" s="165">
        <f t="shared" si="51"/>
        <v>185600</v>
      </c>
    </row>
    <row r="292" spans="1:11" ht="15" customHeight="1" thickTop="1">
      <c r="A292" s="341">
        <v>3700</v>
      </c>
      <c r="B292" s="332">
        <v>9</v>
      </c>
      <c r="C292" s="332">
        <f>計算基礎!$J$2*B292</f>
        <v>56700</v>
      </c>
      <c r="D292" s="332">
        <f>A292*2</f>
        <v>7400</v>
      </c>
      <c r="E292" s="342">
        <f>A292+25</f>
        <v>3725</v>
      </c>
      <c r="F292" s="350">
        <f>ROUNDUP(((24*E292^2)+(2670*E292))*0.0001/B292,-2)</f>
        <v>3900</v>
      </c>
      <c r="G292" s="53" t="s">
        <v>58</v>
      </c>
      <c r="H292" s="81">
        <v>14</v>
      </c>
      <c r="I292" s="81">
        <f>計算基礎!$H$4*(計算基礎!$G$7/H292)*B$292</f>
        <v>42138.771428571425</v>
      </c>
      <c r="J292" s="60">
        <f>C$292+D$292+F$292+I292</f>
        <v>110138.77142857143</v>
      </c>
      <c r="K292" s="60">
        <f t="shared" si="51"/>
        <v>110200</v>
      </c>
    </row>
    <row r="293" spans="1:11" ht="15" customHeight="1">
      <c r="A293" s="330"/>
      <c r="B293" s="333"/>
      <c r="C293" s="333"/>
      <c r="D293" s="333"/>
      <c r="E293" s="333"/>
      <c r="F293" s="348"/>
      <c r="G293" s="55" t="s">
        <v>19</v>
      </c>
      <c r="H293" s="82">
        <v>11</v>
      </c>
      <c r="I293" s="82">
        <f>計算基礎!$H$4*(計算基礎!$G$7/H293)*B$292</f>
        <v>53631.163636363635</v>
      </c>
      <c r="J293" s="42">
        <f t="shared" ref="J293:J298" si="53">C$292+D$292+F$292+I293</f>
        <v>121631.16363636364</v>
      </c>
      <c r="K293" s="42">
        <f t="shared" si="51"/>
        <v>121700</v>
      </c>
    </row>
    <row r="294" spans="1:11" ht="15" customHeight="1">
      <c r="A294" s="330"/>
      <c r="B294" s="333"/>
      <c r="C294" s="333"/>
      <c r="D294" s="333"/>
      <c r="E294" s="333"/>
      <c r="F294" s="348"/>
      <c r="G294" s="55" t="s">
        <v>20</v>
      </c>
      <c r="H294" s="82">
        <v>9</v>
      </c>
      <c r="I294" s="82">
        <f>計算基礎!$H$4*(計算基礎!$G$7/H294)*B$292</f>
        <v>65549.2</v>
      </c>
      <c r="J294" s="42">
        <f t="shared" si="53"/>
        <v>133549.20000000001</v>
      </c>
      <c r="K294" s="42">
        <f t="shared" si="51"/>
        <v>133600</v>
      </c>
    </row>
    <row r="295" spans="1:11" ht="15" customHeight="1">
      <c r="A295" s="330"/>
      <c r="B295" s="333"/>
      <c r="C295" s="333"/>
      <c r="D295" s="333"/>
      <c r="E295" s="333"/>
      <c r="F295" s="348"/>
      <c r="G295" s="55" t="s">
        <v>21</v>
      </c>
      <c r="H295" s="82">
        <v>8</v>
      </c>
      <c r="I295" s="82">
        <f>計算基礎!$H$4*(計算基礎!$G$7/H295)*B$292</f>
        <v>73742.849999999991</v>
      </c>
      <c r="J295" s="42">
        <f t="shared" si="53"/>
        <v>141742.84999999998</v>
      </c>
      <c r="K295" s="42">
        <f t="shared" si="51"/>
        <v>141800</v>
      </c>
    </row>
    <row r="296" spans="1:11" ht="15" customHeight="1">
      <c r="A296" s="330"/>
      <c r="B296" s="333"/>
      <c r="C296" s="333"/>
      <c r="D296" s="333"/>
      <c r="E296" s="333"/>
      <c r="F296" s="348"/>
      <c r="G296" s="55" t="s">
        <v>22</v>
      </c>
      <c r="H296" s="82">
        <v>7</v>
      </c>
      <c r="I296" s="82">
        <f>計算基礎!$H$4*(計算基礎!$G$7/H296)*B$292</f>
        <v>84277.542857142849</v>
      </c>
      <c r="J296" s="42">
        <f t="shared" si="53"/>
        <v>152277.54285714286</v>
      </c>
      <c r="K296" s="42">
        <f t="shared" si="51"/>
        <v>152300</v>
      </c>
    </row>
    <row r="297" spans="1:11" ht="15" customHeight="1">
      <c r="A297" s="330"/>
      <c r="B297" s="333"/>
      <c r="C297" s="333"/>
      <c r="D297" s="333"/>
      <c r="E297" s="333"/>
      <c r="F297" s="348"/>
      <c r="G297" s="55" t="s">
        <v>23</v>
      </c>
      <c r="H297" s="82">
        <v>6</v>
      </c>
      <c r="I297" s="82">
        <f>計算基礎!$H$4*(計算基礎!$G$7/H297)*B$292</f>
        <v>98323.8</v>
      </c>
      <c r="J297" s="42">
        <f t="shared" si="53"/>
        <v>166323.79999999999</v>
      </c>
      <c r="K297" s="42">
        <f t="shared" si="51"/>
        <v>166400</v>
      </c>
    </row>
    <row r="298" spans="1:11" ht="15" customHeight="1" thickBot="1">
      <c r="A298" s="331"/>
      <c r="B298" s="333"/>
      <c r="C298" s="333"/>
      <c r="D298" s="333"/>
      <c r="E298" s="333"/>
      <c r="F298" s="348"/>
      <c r="G298" s="57" t="s">
        <v>24</v>
      </c>
      <c r="H298" s="151">
        <v>5</v>
      </c>
      <c r="I298" s="151">
        <f>計算基礎!$H$4*(計算基礎!$G$7/H298)*B$292</f>
        <v>117988.56</v>
      </c>
      <c r="J298" s="164">
        <f t="shared" si="53"/>
        <v>185988.56</v>
      </c>
      <c r="K298" s="164">
        <f t="shared" si="51"/>
        <v>186000</v>
      </c>
    </row>
    <row r="299" spans="1:11" ht="15" customHeight="1" thickTop="1">
      <c r="A299" s="334">
        <v>3800</v>
      </c>
      <c r="B299" s="336">
        <v>10</v>
      </c>
      <c r="C299" s="336">
        <f>計算基礎!$J$2*B299</f>
        <v>63000</v>
      </c>
      <c r="D299" s="336">
        <f>A299*2</f>
        <v>7600</v>
      </c>
      <c r="E299" s="336">
        <f>A299+25</f>
        <v>3825</v>
      </c>
      <c r="F299" s="351">
        <f>ROUNDUP(((24*E299^2)+(2670*E299))*0.0001/B299,-2)</f>
        <v>3700</v>
      </c>
      <c r="G299" s="177" t="s">
        <v>58</v>
      </c>
      <c r="H299" s="179">
        <v>14</v>
      </c>
      <c r="I299" s="177">
        <f>計算基礎!$H$4*(計算基礎!$G$7/H299)*B$299</f>
        <v>46820.857142857138</v>
      </c>
      <c r="J299" s="180">
        <f>C$299+D$299+F$299+I299</f>
        <v>121120.85714285713</v>
      </c>
      <c r="K299" s="180">
        <f t="shared" si="51"/>
        <v>121200</v>
      </c>
    </row>
    <row r="300" spans="1:11" ht="15" customHeight="1">
      <c r="A300" s="330"/>
      <c r="B300" s="333"/>
      <c r="C300" s="333"/>
      <c r="D300" s="333"/>
      <c r="E300" s="333"/>
      <c r="F300" s="348"/>
      <c r="G300" s="55" t="s">
        <v>19</v>
      </c>
      <c r="H300" s="82">
        <v>11</v>
      </c>
      <c r="I300" s="82">
        <f>計算基礎!$H$4*(計算基礎!$G$7/H300)*B$299</f>
        <v>59590.181818181816</v>
      </c>
      <c r="J300" s="42">
        <f t="shared" ref="J300:J305" si="54">C$299+D$299+F$299+I300</f>
        <v>133890.18181818182</v>
      </c>
      <c r="K300" s="42">
        <f t="shared" si="51"/>
        <v>133900</v>
      </c>
    </row>
    <row r="301" spans="1:11" ht="15" customHeight="1">
      <c r="A301" s="330"/>
      <c r="B301" s="333"/>
      <c r="C301" s="333"/>
      <c r="D301" s="333"/>
      <c r="E301" s="333"/>
      <c r="F301" s="348"/>
      <c r="G301" s="55" t="s">
        <v>20</v>
      </c>
      <c r="H301" s="82">
        <v>9</v>
      </c>
      <c r="I301" s="82">
        <f>計算基礎!$H$4*(計算基礎!$G$7/H301)*B$299</f>
        <v>72832.444444444438</v>
      </c>
      <c r="J301" s="42">
        <f t="shared" si="54"/>
        <v>147132.44444444444</v>
      </c>
      <c r="K301" s="42">
        <f t="shared" si="51"/>
        <v>147200</v>
      </c>
    </row>
    <row r="302" spans="1:11" ht="15" customHeight="1">
      <c r="A302" s="330"/>
      <c r="B302" s="333"/>
      <c r="C302" s="333"/>
      <c r="D302" s="333"/>
      <c r="E302" s="333"/>
      <c r="F302" s="348"/>
      <c r="G302" s="55" t="s">
        <v>21</v>
      </c>
      <c r="H302" s="82">
        <v>8</v>
      </c>
      <c r="I302" s="82">
        <f>計算基礎!$H$4*(計算基礎!$G$7/H302)*B$299</f>
        <v>81936.5</v>
      </c>
      <c r="J302" s="42">
        <f t="shared" si="54"/>
        <v>156236.5</v>
      </c>
      <c r="K302" s="42">
        <f t="shared" si="51"/>
        <v>156300</v>
      </c>
    </row>
    <row r="303" spans="1:11" ht="15" customHeight="1">
      <c r="A303" s="330"/>
      <c r="B303" s="333"/>
      <c r="C303" s="333"/>
      <c r="D303" s="333"/>
      <c r="E303" s="333"/>
      <c r="F303" s="348"/>
      <c r="G303" s="55" t="s">
        <v>22</v>
      </c>
      <c r="H303" s="82">
        <v>7</v>
      </c>
      <c r="I303" s="82">
        <f>計算基礎!$H$4*(計算基礎!$G$7/H303)*B$299</f>
        <v>93641.714285714275</v>
      </c>
      <c r="J303" s="42">
        <f t="shared" si="54"/>
        <v>167941.71428571426</v>
      </c>
      <c r="K303" s="42">
        <f t="shared" si="51"/>
        <v>168000</v>
      </c>
    </row>
    <row r="304" spans="1:11" ht="15" customHeight="1">
      <c r="A304" s="330"/>
      <c r="B304" s="333"/>
      <c r="C304" s="333"/>
      <c r="D304" s="333"/>
      <c r="E304" s="333"/>
      <c r="F304" s="348"/>
      <c r="G304" s="55" t="s">
        <v>23</v>
      </c>
      <c r="H304" s="82">
        <v>6</v>
      </c>
      <c r="I304" s="82">
        <f>計算基礎!$H$4*(計算基礎!$G$7/H304)*B$299</f>
        <v>109248.66666666667</v>
      </c>
      <c r="J304" s="42">
        <f t="shared" si="54"/>
        <v>183548.66666666669</v>
      </c>
      <c r="K304" s="42">
        <f t="shared" si="51"/>
        <v>183600</v>
      </c>
    </row>
    <row r="305" spans="1:11" ht="15" customHeight="1" thickBot="1">
      <c r="A305" s="330"/>
      <c r="B305" s="346"/>
      <c r="C305" s="346"/>
      <c r="D305" s="346"/>
      <c r="E305" s="346"/>
      <c r="F305" s="341"/>
      <c r="G305" s="55" t="s">
        <v>24</v>
      </c>
      <c r="H305" s="82">
        <v>5</v>
      </c>
      <c r="I305" s="82">
        <f>計算基礎!$H$4*(計算基礎!$G$7/H305)*B$299</f>
        <v>131098.4</v>
      </c>
      <c r="J305" s="43">
        <f t="shared" si="54"/>
        <v>205398.39999999999</v>
      </c>
      <c r="K305" s="43">
        <f t="shared" si="51"/>
        <v>205400</v>
      </c>
    </row>
    <row r="306" spans="1:11" ht="14.25" thickBot="1">
      <c r="A306" s="143"/>
      <c r="B306" s="141"/>
      <c r="C306" s="141"/>
      <c r="D306" s="141"/>
      <c r="E306" s="141"/>
      <c r="F306" s="141"/>
      <c r="G306" s="8"/>
    </row>
    <row r="307" spans="1:11" ht="15" customHeight="1" thickBot="1">
      <c r="A307" s="145" t="s">
        <v>1</v>
      </c>
      <c r="B307" s="148" t="s">
        <v>61</v>
      </c>
      <c r="C307" s="147" t="str">
        <f>"融着費(@" &amp; 計算基礎!$J$2&amp;")"</f>
        <v>融着費(@6300)</v>
      </c>
      <c r="D307" s="148" t="s">
        <v>60</v>
      </c>
      <c r="E307" s="148"/>
      <c r="F307" s="148" t="s">
        <v>59</v>
      </c>
      <c r="G307" s="145" t="s">
        <v>0</v>
      </c>
      <c r="H307" s="146" t="s">
        <v>3</v>
      </c>
      <c r="I307" s="147" t="s">
        <v>2</v>
      </c>
      <c r="J307" s="150"/>
      <c r="K307" s="150" t="s">
        <v>49</v>
      </c>
    </row>
    <row r="308" spans="1:11" ht="15" customHeight="1" thickTop="1">
      <c r="A308" s="341">
        <v>3900</v>
      </c>
      <c r="B308" s="332">
        <v>10</v>
      </c>
      <c r="C308" s="332">
        <f>計算基礎!$J$2*B308</f>
        <v>63000</v>
      </c>
      <c r="D308" s="332">
        <f>A308*2</f>
        <v>7800</v>
      </c>
      <c r="E308" s="342">
        <f>A308+25</f>
        <v>3925</v>
      </c>
      <c r="F308" s="350">
        <f>ROUNDUP(((24*E308^2)+(2670*E308))*0.0001/B308,-2)</f>
        <v>3900</v>
      </c>
      <c r="G308" s="58" t="s">
        <v>58</v>
      </c>
      <c r="H308" s="81">
        <v>14</v>
      </c>
      <c r="I308" s="81">
        <f>計算基礎!$H$4*(計算基礎!$G$7/H308)*B$308</f>
        <v>46820.857142857138</v>
      </c>
      <c r="J308" s="60">
        <f>C$308+D$308+F$308+I308</f>
        <v>121520.85714285713</v>
      </c>
      <c r="K308" s="42">
        <f t="shared" ref="K308:K335" si="55">ROUNDUP(J308,-2)</f>
        <v>121600</v>
      </c>
    </row>
    <row r="309" spans="1:11" ht="15" customHeight="1">
      <c r="A309" s="330"/>
      <c r="B309" s="333"/>
      <c r="C309" s="333"/>
      <c r="D309" s="333"/>
      <c r="E309" s="333"/>
      <c r="F309" s="348"/>
      <c r="G309" s="55" t="s">
        <v>19</v>
      </c>
      <c r="H309" s="82">
        <v>11</v>
      </c>
      <c r="I309" s="82">
        <f>計算基礎!$H$4*(計算基礎!$G$7/H309)*B$308</f>
        <v>59590.181818181816</v>
      </c>
      <c r="J309" s="42">
        <f t="shared" ref="J309:J314" si="56">C$308+D$308+F$308+I309</f>
        <v>134290.18181818182</v>
      </c>
      <c r="K309" s="42">
        <f t="shared" si="55"/>
        <v>134300</v>
      </c>
    </row>
    <row r="310" spans="1:11" ht="15" customHeight="1">
      <c r="A310" s="330"/>
      <c r="B310" s="333"/>
      <c r="C310" s="333"/>
      <c r="D310" s="333"/>
      <c r="E310" s="333"/>
      <c r="F310" s="348"/>
      <c r="G310" s="55" t="s">
        <v>20</v>
      </c>
      <c r="H310" s="82">
        <v>9</v>
      </c>
      <c r="I310" s="82">
        <f>計算基礎!$H$4*(計算基礎!$G$7/H310)*B$308</f>
        <v>72832.444444444438</v>
      </c>
      <c r="J310" s="42">
        <f t="shared" si="56"/>
        <v>147532.44444444444</v>
      </c>
      <c r="K310" s="42">
        <f t="shared" si="55"/>
        <v>147600</v>
      </c>
    </row>
    <row r="311" spans="1:11" ht="15" customHeight="1">
      <c r="A311" s="330"/>
      <c r="B311" s="333"/>
      <c r="C311" s="333"/>
      <c r="D311" s="333"/>
      <c r="E311" s="333"/>
      <c r="F311" s="348"/>
      <c r="G311" s="55" t="s">
        <v>21</v>
      </c>
      <c r="H311" s="82">
        <v>8</v>
      </c>
      <c r="I311" s="82">
        <f>計算基礎!$H$4*(計算基礎!$G$7/H311)*B$308</f>
        <v>81936.5</v>
      </c>
      <c r="J311" s="42">
        <f t="shared" si="56"/>
        <v>156636.5</v>
      </c>
      <c r="K311" s="42">
        <f t="shared" si="55"/>
        <v>156700</v>
      </c>
    </row>
    <row r="312" spans="1:11" ht="15" customHeight="1">
      <c r="A312" s="330"/>
      <c r="B312" s="333"/>
      <c r="C312" s="333"/>
      <c r="D312" s="333"/>
      <c r="E312" s="333"/>
      <c r="F312" s="348"/>
      <c r="G312" s="55" t="s">
        <v>22</v>
      </c>
      <c r="H312" s="82">
        <v>7</v>
      </c>
      <c r="I312" s="82">
        <f>計算基礎!$H$4*(計算基礎!$G$7/H312)*B$308</f>
        <v>93641.714285714275</v>
      </c>
      <c r="J312" s="42">
        <f t="shared" si="56"/>
        <v>168341.71428571426</v>
      </c>
      <c r="K312" s="42">
        <f t="shared" si="55"/>
        <v>168400</v>
      </c>
    </row>
    <row r="313" spans="1:11" ht="15" customHeight="1">
      <c r="A313" s="330"/>
      <c r="B313" s="333"/>
      <c r="C313" s="333"/>
      <c r="D313" s="333"/>
      <c r="E313" s="333"/>
      <c r="F313" s="348"/>
      <c r="G313" s="55" t="s">
        <v>23</v>
      </c>
      <c r="H313" s="82">
        <v>6</v>
      </c>
      <c r="I313" s="82">
        <f>計算基礎!$H$4*(計算基礎!$G$7/H313)*B$308</f>
        <v>109248.66666666667</v>
      </c>
      <c r="J313" s="42">
        <f t="shared" si="56"/>
        <v>183948.66666666669</v>
      </c>
      <c r="K313" s="42">
        <f t="shared" si="55"/>
        <v>184000</v>
      </c>
    </row>
    <row r="314" spans="1:11" ht="15" customHeight="1" thickBot="1">
      <c r="A314" s="331"/>
      <c r="B314" s="337"/>
      <c r="C314" s="337"/>
      <c r="D314" s="337"/>
      <c r="E314" s="337"/>
      <c r="F314" s="349"/>
      <c r="G314" s="56" t="s">
        <v>24</v>
      </c>
      <c r="H314" s="151">
        <v>5</v>
      </c>
      <c r="I314" s="87">
        <f>計算基礎!$H$4*(計算基礎!$G$7/H314)*B$308</f>
        <v>131098.4</v>
      </c>
      <c r="J314" s="165">
        <f t="shared" si="56"/>
        <v>205798.39999999999</v>
      </c>
      <c r="K314" s="164">
        <f t="shared" si="55"/>
        <v>205800</v>
      </c>
    </row>
    <row r="315" spans="1:11" ht="15" customHeight="1" thickTop="1">
      <c r="A315" s="329">
        <v>4000</v>
      </c>
      <c r="B315" s="332">
        <v>10</v>
      </c>
      <c r="C315" s="332">
        <f>計算基礎!$J$2*B315</f>
        <v>63000</v>
      </c>
      <c r="D315" s="332">
        <f>A315*2</f>
        <v>8000</v>
      </c>
      <c r="E315" s="332">
        <f>A315+25</f>
        <v>4025</v>
      </c>
      <c r="F315" s="350">
        <f>ROUNDUP(((24*E315^2)+(2670*E315))*0.0001/B315,-2)</f>
        <v>4000</v>
      </c>
      <c r="G315" s="53" t="s">
        <v>58</v>
      </c>
      <c r="H315" s="86">
        <v>14</v>
      </c>
      <c r="I315" s="81">
        <f>計算基礎!$H$4*(計算基礎!$G$7/H315)*B$315</f>
        <v>46820.857142857138</v>
      </c>
      <c r="J315" s="42">
        <f>C$315+D$315+F$315+I315</f>
        <v>121820.85714285713</v>
      </c>
      <c r="K315" s="60">
        <f t="shared" si="55"/>
        <v>121900</v>
      </c>
    </row>
    <row r="316" spans="1:11" ht="15" customHeight="1">
      <c r="A316" s="330"/>
      <c r="B316" s="333"/>
      <c r="C316" s="333"/>
      <c r="D316" s="333"/>
      <c r="E316" s="333"/>
      <c r="F316" s="348"/>
      <c r="G316" s="55" t="s">
        <v>19</v>
      </c>
      <c r="H316" s="82">
        <v>11</v>
      </c>
      <c r="I316" s="82">
        <f>計算基礎!$H$4*(計算基礎!$G$7/H316)*B$315</f>
        <v>59590.181818181816</v>
      </c>
      <c r="J316" s="42">
        <f t="shared" ref="J316:J321" si="57">C$315+D$315+F$315+I316</f>
        <v>134590.18181818182</v>
      </c>
      <c r="K316" s="42">
        <f t="shared" si="55"/>
        <v>134600</v>
      </c>
    </row>
    <row r="317" spans="1:11" ht="15" customHeight="1">
      <c r="A317" s="330"/>
      <c r="B317" s="333"/>
      <c r="C317" s="333"/>
      <c r="D317" s="333"/>
      <c r="E317" s="333"/>
      <c r="F317" s="348"/>
      <c r="G317" s="55" t="s">
        <v>20</v>
      </c>
      <c r="H317" s="82">
        <v>9</v>
      </c>
      <c r="I317" s="82">
        <f>計算基礎!$H$4*(計算基礎!$G$7/H317)*B$315</f>
        <v>72832.444444444438</v>
      </c>
      <c r="J317" s="42">
        <f t="shared" si="57"/>
        <v>147832.44444444444</v>
      </c>
      <c r="K317" s="42">
        <f t="shared" si="55"/>
        <v>147900</v>
      </c>
    </row>
    <row r="318" spans="1:11" ht="15" customHeight="1">
      <c r="A318" s="330"/>
      <c r="B318" s="333"/>
      <c r="C318" s="333"/>
      <c r="D318" s="333"/>
      <c r="E318" s="333"/>
      <c r="F318" s="348"/>
      <c r="G318" s="55" t="s">
        <v>21</v>
      </c>
      <c r="H318" s="82">
        <v>8</v>
      </c>
      <c r="I318" s="82">
        <f>計算基礎!$H$4*(計算基礎!$G$7/H318)*B$315</f>
        <v>81936.5</v>
      </c>
      <c r="J318" s="42">
        <f t="shared" si="57"/>
        <v>156936.5</v>
      </c>
      <c r="K318" s="42">
        <f t="shared" si="55"/>
        <v>157000</v>
      </c>
    </row>
    <row r="319" spans="1:11" ht="15" customHeight="1">
      <c r="A319" s="330"/>
      <c r="B319" s="333"/>
      <c r="C319" s="333"/>
      <c r="D319" s="333"/>
      <c r="E319" s="333"/>
      <c r="F319" s="348"/>
      <c r="G319" s="55" t="s">
        <v>22</v>
      </c>
      <c r="H319" s="82">
        <v>7</v>
      </c>
      <c r="I319" s="82">
        <f>計算基礎!$H$4*(計算基礎!$G$7/H319)*B$315</f>
        <v>93641.714285714275</v>
      </c>
      <c r="J319" s="42">
        <f t="shared" si="57"/>
        <v>168641.71428571426</v>
      </c>
      <c r="K319" s="42">
        <f t="shared" si="55"/>
        <v>168700</v>
      </c>
    </row>
    <row r="320" spans="1:11" ht="15" customHeight="1">
      <c r="A320" s="330"/>
      <c r="B320" s="333"/>
      <c r="C320" s="333"/>
      <c r="D320" s="333"/>
      <c r="E320" s="333"/>
      <c r="F320" s="348"/>
      <c r="G320" s="55" t="s">
        <v>23</v>
      </c>
      <c r="H320" s="82">
        <v>6</v>
      </c>
      <c r="I320" s="82">
        <f>計算基礎!$H$4*(計算基礎!$G$7/H320)*B$315</f>
        <v>109248.66666666667</v>
      </c>
      <c r="J320" s="42">
        <f t="shared" si="57"/>
        <v>184248.66666666669</v>
      </c>
      <c r="K320" s="42">
        <f t="shared" si="55"/>
        <v>184300</v>
      </c>
    </row>
    <row r="321" spans="1:11" ht="15" customHeight="1" thickBot="1">
      <c r="A321" s="331"/>
      <c r="B321" s="333"/>
      <c r="C321" s="333"/>
      <c r="D321" s="333"/>
      <c r="E321" s="333"/>
      <c r="F321" s="348"/>
      <c r="G321" s="57" t="s">
        <v>24</v>
      </c>
      <c r="H321" s="151">
        <v>5</v>
      </c>
      <c r="I321" s="87">
        <f>計算基礎!$H$4*(計算基礎!$G$7/H321)*B$315</f>
        <v>131098.4</v>
      </c>
      <c r="J321" s="164">
        <f t="shared" si="57"/>
        <v>206098.4</v>
      </c>
      <c r="K321" s="165">
        <f t="shared" si="55"/>
        <v>206100</v>
      </c>
    </row>
    <row r="322" spans="1:11" ht="15" customHeight="1" thickTop="1">
      <c r="A322" s="329">
        <v>4100</v>
      </c>
      <c r="B322" s="332">
        <v>10</v>
      </c>
      <c r="C322" s="332">
        <f>計算基礎!$J$2*B322</f>
        <v>63000</v>
      </c>
      <c r="D322" s="332">
        <f>A322*2</f>
        <v>8200</v>
      </c>
      <c r="E322" s="332">
        <f>A322+25</f>
        <v>4125</v>
      </c>
      <c r="F322" s="350">
        <f>ROUNDUP(((24*E322^2)+(2670*E322))*0.0001/B322,-2)</f>
        <v>4200</v>
      </c>
      <c r="G322" s="58" t="s">
        <v>58</v>
      </c>
      <c r="H322" s="86">
        <v>14</v>
      </c>
      <c r="I322" s="69">
        <f>計算基礎!$H$4*(計算基礎!$G$7/H322)*B$322</f>
        <v>46820.857142857138</v>
      </c>
      <c r="J322" s="239">
        <f>C$322+D$322+F$322+I322</f>
        <v>122220.85714285713</v>
      </c>
      <c r="K322" s="42">
        <f t="shared" si="55"/>
        <v>122300</v>
      </c>
    </row>
    <row r="323" spans="1:11" ht="15" customHeight="1">
      <c r="A323" s="330"/>
      <c r="B323" s="333"/>
      <c r="C323" s="333"/>
      <c r="D323" s="333"/>
      <c r="E323" s="333"/>
      <c r="F323" s="348"/>
      <c r="G323" s="55" t="s">
        <v>19</v>
      </c>
      <c r="H323" s="82">
        <v>11</v>
      </c>
      <c r="I323" s="82">
        <f>計算基礎!$H$4*(計算基礎!$G$7/H323)*B$322</f>
        <v>59590.181818181816</v>
      </c>
      <c r="J323" s="42">
        <f t="shared" ref="J323:J328" si="58">C$322+D$322+F$322+I323</f>
        <v>134990.18181818182</v>
      </c>
      <c r="K323" s="42">
        <f t="shared" si="55"/>
        <v>135000</v>
      </c>
    </row>
    <row r="324" spans="1:11" ht="15" customHeight="1">
      <c r="A324" s="330"/>
      <c r="B324" s="333"/>
      <c r="C324" s="333"/>
      <c r="D324" s="333"/>
      <c r="E324" s="333"/>
      <c r="F324" s="348"/>
      <c r="G324" s="55" t="s">
        <v>20</v>
      </c>
      <c r="H324" s="82">
        <v>9</v>
      </c>
      <c r="I324" s="82">
        <f>計算基礎!$H$4*(計算基礎!$G$7/H324)*B$322</f>
        <v>72832.444444444438</v>
      </c>
      <c r="J324" s="42">
        <f t="shared" si="58"/>
        <v>148232.44444444444</v>
      </c>
      <c r="K324" s="42">
        <f t="shared" si="55"/>
        <v>148300</v>
      </c>
    </row>
    <row r="325" spans="1:11" ht="15" customHeight="1">
      <c r="A325" s="330"/>
      <c r="B325" s="333"/>
      <c r="C325" s="333"/>
      <c r="D325" s="333"/>
      <c r="E325" s="333"/>
      <c r="F325" s="348"/>
      <c r="G325" s="55" t="s">
        <v>21</v>
      </c>
      <c r="H325" s="82">
        <v>8</v>
      </c>
      <c r="I325" s="82">
        <f>計算基礎!$H$4*(計算基礎!$G$7/H325)*B$322</f>
        <v>81936.5</v>
      </c>
      <c r="J325" s="42">
        <f t="shared" si="58"/>
        <v>157336.5</v>
      </c>
      <c r="K325" s="42">
        <f t="shared" si="55"/>
        <v>157400</v>
      </c>
    </row>
    <row r="326" spans="1:11" ht="15" customHeight="1">
      <c r="A326" s="330"/>
      <c r="B326" s="333"/>
      <c r="C326" s="333"/>
      <c r="D326" s="333"/>
      <c r="E326" s="333"/>
      <c r="F326" s="348"/>
      <c r="G326" s="55" t="s">
        <v>22</v>
      </c>
      <c r="H326" s="82">
        <v>7</v>
      </c>
      <c r="I326" s="82">
        <f>計算基礎!$H$4*(計算基礎!$G$7/H326)*B$322</f>
        <v>93641.714285714275</v>
      </c>
      <c r="J326" s="42">
        <f t="shared" si="58"/>
        <v>169041.71428571426</v>
      </c>
      <c r="K326" s="42">
        <f t="shared" si="55"/>
        <v>169100</v>
      </c>
    </row>
    <row r="327" spans="1:11" ht="15" customHeight="1">
      <c r="A327" s="330"/>
      <c r="B327" s="333"/>
      <c r="C327" s="333"/>
      <c r="D327" s="333"/>
      <c r="E327" s="333"/>
      <c r="F327" s="348"/>
      <c r="G327" s="55" t="s">
        <v>23</v>
      </c>
      <c r="H327" s="82">
        <v>6</v>
      </c>
      <c r="I327" s="82">
        <f>計算基礎!$H$4*(計算基礎!$G$7/H327)*B$322</f>
        <v>109248.66666666667</v>
      </c>
      <c r="J327" s="42">
        <f t="shared" si="58"/>
        <v>184648.66666666669</v>
      </c>
      <c r="K327" s="42">
        <f t="shared" si="55"/>
        <v>184700</v>
      </c>
    </row>
    <row r="328" spans="1:11" ht="15" customHeight="1" thickBot="1">
      <c r="A328" s="344"/>
      <c r="B328" s="345"/>
      <c r="C328" s="345"/>
      <c r="D328" s="345"/>
      <c r="E328" s="345"/>
      <c r="F328" s="352"/>
      <c r="G328" s="121" t="s">
        <v>24</v>
      </c>
      <c r="H328" s="167">
        <v>5</v>
      </c>
      <c r="I328" s="151">
        <f>計算基礎!$H$4*(計算基礎!$G$7/H328)*B$322</f>
        <v>131098.4</v>
      </c>
      <c r="J328" s="164">
        <f t="shared" si="58"/>
        <v>206498.4</v>
      </c>
      <c r="K328" s="164">
        <f t="shared" si="55"/>
        <v>206500</v>
      </c>
    </row>
    <row r="329" spans="1:11" ht="15" customHeight="1" thickTop="1">
      <c r="A329" s="341">
        <v>4200</v>
      </c>
      <c r="B329" s="333">
        <v>11</v>
      </c>
      <c r="C329" s="333">
        <f>計算基礎!$J$2*B329</f>
        <v>69300</v>
      </c>
      <c r="D329" s="333">
        <f>A329*2</f>
        <v>8400</v>
      </c>
      <c r="E329" s="333">
        <f>A329+25</f>
        <v>4225</v>
      </c>
      <c r="F329" s="348">
        <f>ROUNDUP(((24*E329^2)+(2670*E329))*0.0001/B329,-2)</f>
        <v>4000</v>
      </c>
      <c r="G329" s="53" t="s">
        <v>58</v>
      </c>
      <c r="H329" s="81">
        <v>14</v>
      </c>
      <c r="I329" s="256">
        <f>計算基礎!$H$4*(計算基礎!$G$7/H329)*B$329</f>
        <v>51502.942857142851</v>
      </c>
      <c r="J329" s="240">
        <f>C$329+D$329+F$329+I329</f>
        <v>133202.94285714286</v>
      </c>
      <c r="K329" s="180">
        <f t="shared" si="55"/>
        <v>133300</v>
      </c>
    </row>
    <row r="330" spans="1:11" ht="15" customHeight="1">
      <c r="A330" s="330"/>
      <c r="B330" s="333"/>
      <c r="C330" s="333"/>
      <c r="D330" s="333"/>
      <c r="E330" s="333"/>
      <c r="F330" s="348"/>
      <c r="G330" s="55" t="s">
        <v>19</v>
      </c>
      <c r="H330" s="82">
        <v>11</v>
      </c>
      <c r="I330" s="55">
        <f>計算基礎!$H$4*(計算基礎!$G$7/H330)*B$329</f>
        <v>65549.2</v>
      </c>
      <c r="J330" s="40">
        <f t="shared" ref="J330:J335" si="59">C$329+D$329+F$329+I330</f>
        <v>147249.20000000001</v>
      </c>
      <c r="K330" s="42">
        <f t="shared" si="55"/>
        <v>147300</v>
      </c>
    </row>
    <row r="331" spans="1:11" ht="15" customHeight="1">
      <c r="A331" s="330"/>
      <c r="B331" s="333"/>
      <c r="C331" s="333"/>
      <c r="D331" s="333"/>
      <c r="E331" s="333"/>
      <c r="F331" s="348"/>
      <c r="G331" s="55" t="s">
        <v>20</v>
      </c>
      <c r="H331" s="82">
        <v>9</v>
      </c>
      <c r="I331" s="55">
        <f>計算基礎!$H$4*(計算基礎!$G$7/H331)*B$329</f>
        <v>80115.688888888893</v>
      </c>
      <c r="J331" s="40">
        <f t="shared" si="59"/>
        <v>161815.68888888889</v>
      </c>
      <c r="K331" s="42">
        <f t="shared" si="55"/>
        <v>161900</v>
      </c>
    </row>
    <row r="332" spans="1:11" ht="15" customHeight="1">
      <c r="A332" s="330"/>
      <c r="B332" s="333"/>
      <c r="C332" s="333"/>
      <c r="D332" s="333"/>
      <c r="E332" s="333"/>
      <c r="F332" s="348"/>
      <c r="G332" s="55" t="s">
        <v>21</v>
      </c>
      <c r="H332" s="82">
        <v>8</v>
      </c>
      <c r="I332" s="55">
        <f>計算基礎!$H$4*(計算基礎!$G$7/H332)*B$329</f>
        <v>90130.15</v>
      </c>
      <c r="J332" s="40">
        <f t="shared" si="59"/>
        <v>171830.15</v>
      </c>
      <c r="K332" s="42">
        <f t="shared" si="55"/>
        <v>171900</v>
      </c>
    </row>
    <row r="333" spans="1:11" ht="15" customHeight="1">
      <c r="A333" s="330"/>
      <c r="B333" s="333"/>
      <c r="C333" s="333"/>
      <c r="D333" s="333"/>
      <c r="E333" s="333"/>
      <c r="F333" s="348"/>
      <c r="G333" s="55" t="s">
        <v>22</v>
      </c>
      <c r="H333" s="82">
        <v>7</v>
      </c>
      <c r="I333" s="55">
        <f>計算基礎!$H$4*(計算基礎!$G$7/H333)*B$329</f>
        <v>103005.8857142857</v>
      </c>
      <c r="J333" s="40">
        <f t="shared" si="59"/>
        <v>184705.88571428572</v>
      </c>
      <c r="K333" s="42">
        <f t="shared" si="55"/>
        <v>184800</v>
      </c>
    </row>
    <row r="334" spans="1:11" ht="15" customHeight="1">
      <c r="A334" s="330"/>
      <c r="B334" s="333"/>
      <c r="C334" s="333"/>
      <c r="D334" s="333"/>
      <c r="E334" s="333"/>
      <c r="F334" s="348"/>
      <c r="G334" s="55" t="s">
        <v>23</v>
      </c>
      <c r="H334" s="82">
        <v>6</v>
      </c>
      <c r="I334" s="55">
        <f>計算基礎!$H$4*(計算基礎!$G$7/H334)*B$329</f>
        <v>120173.53333333334</v>
      </c>
      <c r="J334" s="40">
        <f t="shared" si="59"/>
        <v>201873.53333333333</v>
      </c>
      <c r="K334" s="42">
        <f t="shared" si="55"/>
        <v>201900</v>
      </c>
    </row>
    <row r="335" spans="1:11" ht="15" customHeight="1" thickBot="1">
      <c r="A335" s="331"/>
      <c r="B335" s="333"/>
      <c r="C335" s="333"/>
      <c r="D335" s="333"/>
      <c r="E335" s="333"/>
      <c r="F335" s="348"/>
      <c r="G335" s="57" t="s">
        <v>24</v>
      </c>
      <c r="H335" s="151">
        <v>5</v>
      </c>
      <c r="I335" s="57">
        <f>計算基礎!$H$4*(計算基礎!$G$7/H335)*B$329</f>
        <v>144208.24</v>
      </c>
      <c r="J335" s="176">
        <f t="shared" si="59"/>
        <v>225908.24</v>
      </c>
      <c r="K335" s="176">
        <f t="shared" si="55"/>
        <v>226000</v>
      </c>
    </row>
    <row r="336" spans="1:11" ht="15" customHeight="1" thickTop="1">
      <c r="A336" s="329">
        <v>4300</v>
      </c>
      <c r="B336" s="332">
        <v>11</v>
      </c>
      <c r="C336" s="332">
        <f>計算基礎!$J$2*B336</f>
        <v>69300</v>
      </c>
      <c r="D336" s="332">
        <f>A336*2</f>
        <v>8600</v>
      </c>
      <c r="E336" s="332">
        <f>A336+25</f>
        <v>4325</v>
      </c>
      <c r="F336" s="350">
        <f>ROUNDUP(((24*E336^2)+(2670*E336))*0.0001/B336,-2)</f>
        <v>4200</v>
      </c>
      <c r="G336" s="58" t="s">
        <v>58</v>
      </c>
      <c r="H336" s="86">
        <v>14</v>
      </c>
      <c r="I336" s="86">
        <f>計算基礎!$H$4*(計算基礎!$G$7/H336)*B$336</f>
        <v>51502.942857142851</v>
      </c>
      <c r="J336" s="60">
        <f>C$336+D$336+F$336+I336</f>
        <v>133602.94285714286</v>
      </c>
      <c r="K336" s="60">
        <f t="shared" ref="K336:K356" si="60">ROUNDUP(J336,-2)</f>
        <v>133700</v>
      </c>
    </row>
    <row r="337" spans="1:11" ht="15" customHeight="1">
      <c r="A337" s="330"/>
      <c r="B337" s="333"/>
      <c r="C337" s="333"/>
      <c r="D337" s="333"/>
      <c r="E337" s="333"/>
      <c r="F337" s="348"/>
      <c r="G337" s="55" t="s">
        <v>19</v>
      </c>
      <c r="H337" s="82">
        <v>11</v>
      </c>
      <c r="I337" s="82">
        <f>計算基礎!$H$4*(計算基礎!$G$7/H337)*B$336</f>
        <v>65549.2</v>
      </c>
      <c r="J337" s="42">
        <f t="shared" ref="J337:J342" si="61">C$336+D$336+F$336+I337</f>
        <v>147649.20000000001</v>
      </c>
      <c r="K337" s="42">
        <f t="shared" si="60"/>
        <v>147700</v>
      </c>
    </row>
    <row r="338" spans="1:11" ht="15" customHeight="1">
      <c r="A338" s="330"/>
      <c r="B338" s="333"/>
      <c r="C338" s="333"/>
      <c r="D338" s="333"/>
      <c r="E338" s="333"/>
      <c r="F338" s="348"/>
      <c r="G338" s="55" t="s">
        <v>20</v>
      </c>
      <c r="H338" s="82">
        <v>9</v>
      </c>
      <c r="I338" s="82">
        <f>計算基礎!$H$4*(計算基礎!$G$7/H338)*B$336</f>
        <v>80115.688888888893</v>
      </c>
      <c r="J338" s="42">
        <f t="shared" si="61"/>
        <v>162215.68888888889</v>
      </c>
      <c r="K338" s="42">
        <f t="shared" si="60"/>
        <v>162300</v>
      </c>
    </row>
    <row r="339" spans="1:11" ht="15" customHeight="1">
      <c r="A339" s="330"/>
      <c r="B339" s="333"/>
      <c r="C339" s="333"/>
      <c r="D339" s="333"/>
      <c r="E339" s="333"/>
      <c r="F339" s="348"/>
      <c r="G339" s="55" t="s">
        <v>21</v>
      </c>
      <c r="H339" s="82">
        <v>8</v>
      </c>
      <c r="I339" s="82">
        <f>計算基礎!$H$4*(計算基礎!$G$7/H339)*B$336</f>
        <v>90130.15</v>
      </c>
      <c r="J339" s="42">
        <f t="shared" si="61"/>
        <v>172230.15</v>
      </c>
      <c r="K339" s="42">
        <f t="shared" si="60"/>
        <v>172300</v>
      </c>
    </row>
    <row r="340" spans="1:11" ht="15" customHeight="1">
      <c r="A340" s="330"/>
      <c r="B340" s="333"/>
      <c r="C340" s="333"/>
      <c r="D340" s="333"/>
      <c r="E340" s="333"/>
      <c r="F340" s="348"/>
      <c r="G340" s="55" t="s">
        <v>22</v>
      </c>
      <c r="H340" s="82">
        <v>7</v>
      </c>
      <c r="I340" s="82">
        <f>計算基礎!$H$4*(計算基礎!$G$7/H340)*B$336</f>
        <v>103005.8857142857</v>
      </c>
      <c r="J340" s="42">
        <f t="shared" si="61"/>
        <v>185105.88571428572</v>
      </c>
      <c r="K340" s="42">
        <f t="shared" si="60"/>
        <v>185200</v>
      </c>
    </row>
    <row r="341" spans="1:11" ht="15" customHeight="1">
      <c r="A341" s="330"/>
      <c r="B341" s="333"/>
      <c r="C341" s="333"/>
      <c r="D341" s="333"/>
      <c r="E341" s="333"/>
      <c r="F341" s="348"/>
      <c r="G341" s="55" t="s">
        <v>23</v>
      </c>
      <c r="H341" s="82">
        <v>6</v>
      </c>
      <c r="I341" s="82">
        <f>計算基礎!$H$4*(計算基礎!$G$7/H341)*B$336</f>
        <v>120173.53333333334</v>
      </c>
      <c r="J341" s="42">
        <f t="shared" si="61"/>
        <v>202273.53333333333</v>
      </c>
      <c r="K341" s="42">
        <f t="shared" si="60"/>
        <v>202300</v>
      </c>
    </row>
    <row r="342" spans="1:11" ht="15" customHeight="1" thickBot="1">
      <c r="A342" s="335"/>
      <c r="B342" s="337"/>
      <c r="C342" s="337"/>
      <c r="D342" s="337"/>
      <c r="E342" s="337"/>
      <c r="F342" s="349"/>
      <c r="G342" s="56" t="s">
        <v>24</v>
      </c>
      <c r="H342" s="87">
        <v>5</v>
      </c>
      <c r="I342" s="87">
        <f>計算基礎!$H$4*(計算基礎!$G$7/H342)*B$336</f>
        <v>144208.24</v>
      </c>
      <c r="J342" s="165">
        <f t="shared" si="61"/>
        <v>226308.24</v>
      </c>
      <c r="K342" s="165">
        <f t="shared" si="60"/>
        <v>226400</v>
      </c>
    </row>
    <row r="343" spans="1:11" ht="15" customHeight="1" thickTop="1">
      <c r="A343" s="341">
        <v>4400</v>
      </c>
      <c r="B343" s="332">
        <v>11</v>
      </c>
      <c r="C343" s="332">
        <f>計算基礎!$J$2*B343</f>
        <v>69300</v>
      </c>
      <c r="D343" s="332">
        <f>A343*2</f>
        <v>8800</v>
      </c>
      <c r="E343" s="342">
        <f>A343+25</f>
        <v>4425</v>
      </c>
      <c r="F343" s="350">
        <f>ROUNDUP(((24*E343^2)+(2670*E343))*0.0001/B343,-2)</f>
        <v>4400</v>
      </c>
      <c r="G343" s="53" t="s">
        <v>58</v>
      </c>
      <c r="H343" s="81">
        <v>14</v>
      </c>
      <c r="I343" s="81">
        <f>計算基礎!$H$4*(計算基礎!$G$7/H343)*B$343</f>
        <v>51502.942857142851</v>
      </c>
      <c r="J343" s="60">
        <f>C$343+D$343+F$343+I343</f>
        <v>134002.94285714286</v>
      </c>
      <c r="K343" s="60">
        <f t="shared" si="60"/>
        <v>134100</v>
      </c>
    </row>
    <row r="344" spans="1:11" ht="15" customHeight="1">
      <c r="A344" s="330"/>
      <c r="B344" s="333"/>
      <c r="C344" s="333"/>
      <c r="D344" s="333"/>
      <c r="E344" s="333"/>
      <c r="F344" s="348"/>
      <c r="G344" s="55" t="s">
        <v>19</v>
      </c>
      <c r="H344" s="82">
        <v>11</v>
      </c>
      <c r="I344" s="81">
        <f>計算基礎!$H$4*(計算基礎!$G$7/H344)*B$343</f>
        <v>65549.2</v>
      </c>
      <c r="J344" s="42">
        <f t="shared" ref="J344:J349" si="62">C$343+D$343+F$343+I344</f>
        <v>148049.20000000001</v>
      </c>
      <c r="K344" s="42">
        <f t="shared" si="60"/>
        <v>148100</v>
      </c>
    </row>
    <row r="345" spans="1:11" ht="15" customHeight="1">
      <c r="A345" s="330"/>
      <c r="B345" s="333"/>
      <c r="C345" s="333"/>
      <c r="D345" s="333"/>
      <c r="E345" s="333"/>
      <c r="F345" s="348"/>
      <c r="G345" s="55" t="s">
        <v>20</v>
      </c>
      <c r="H345" s="82">
        <v>9</v>
      </c>
      <c r="I345" s="81">
        <f>計算基礎!$H$4*(計算基礎!$G$7/H345)*B$343</f>
        <v>80115.688888888893</v>
      </c>
      <c r="J345" s="42">
        <f t="shared" si="62"/>
        <v>162615.68888888889</v>
      </c>
      <c r="K345" s="42">
        <f t="shared" si="60"/>
        <v>162700</v>
      </c>
    </row>
    <row r="346" spans="1:11" ht="15" customHeight="1">
      <c r="A346" s="330"/>
      <c r="B346" s="333"/>
      <c r="C346" s="333"/>
      <c r="D346" s="333"/>
      <c r="E346" s="333"/>
      <c r="F346" s="348"/>
      <c r="G346" s="55" t="s">
        <v>21</v>
      </c>
      <c r="H346" s="82">
        <v>8</v>
      </c>
      <c r="I346" s="81">
        <f>計算基礎!$H$4*(計算基礎!$G$7/H346)*B$343</f>
        <v>90130.15</v>
      </c>
      <c r="J346" s="42">
        <f t="shared" si="62"/>
        <v>172630.15</v>
      </c>
      <c r="K346" s="42">
        <f t="shared" si="60"/>
        <v>172700</v>
      </c>
    </row>
    <row r="347" spans="1:11" ht="15" customHeight="1">
      <c r="A347" s="330"/>
      <c r="B347" s="333"/>
      <c r="C347" s="333"/>
      <c r="D347" s="333"/>
      <c r="E347" s="333"/>
      <c r="F347" s="348"/>
      <c r="G347" s="55" t="s">
        <v>22</v>
      </c>
      <c r="H347" s="82">
        <v>7</v>
      </c>
      <c r="I347" s="81">
        <f>計算基礎!$H$4*(計算基礎!$G$7/H347)*B$343</f>
        <v>103005.8857142857</v>
      </c>
      <c r="J347" s="42">
        <f t="shared" si="62"/>
        <v>185505.88571428572</v>
      </c>
      <c r="K347" s="42">
        <f t="shared" si="60"/>
        <v>185600</v>
      </c>
    </row>
    <row r="348" spans="1:11" ht="15" customHeight="1">
      <c r="A348" s="330"/>
      <c r="B348" s="333"/>
      <c r="C348" s="333"/>
      <c r="D348" s="333"/>
      <c r="E348" s="333"/>
      <c r="F348" s="348"/>
      <c r="G348" s="55" t="s">
        <v>23</v>
      </c>
      <c r="H348" s="82">
        <v>6</v>
      </c>
      <c r="I348" s="81">
        <f>計算基礎!$H$4*(計算基礎!$G$7/H348)*B$343</f>
        <v>120173.53333333334</v>
      </c>
      <c r="J348" s="42">
        <f t="shared" si="62"/>
        <v>202673.53333333333</v>
      </c>
      <c r="K348" s="42">
        <f t="shared" si="60"/>
        <v>202700</v>
      </c>
    </row>
    <row r="349" spans="1:11" ht="15" customHeight="1" thickBot="1">
      <c r="A349" s="331"/>
      <c r="B349" s="333"/>
      <c r="C349" s="333"/>
      <c r="D349" s="333"/>
      <c r="E349" s="333"/>
      <c r="F349" s="348"/>
      <c r="G349" s="57" t="s">
        <v>24</v>
      </c>
      <c r="H349" s="151">
        <v>5</v>
      </c>
      <c r="I349" s="238">
        <f>計算基礎!$H$4*(計算基礎!$G$7/H349)*B$343</f>
        <v>144208.24</v>
      </c>
      <c r="J349" s="164">
        <f t="shared" si="62"/>
        <v>226708.24</v>
      </c>
      <c r="K349" s="164">
        <f t="shared" si="60"/>
        <v>226800</v>
      </c>
    </row>
    <row r="350" spans="1:11" ht="15" customHeight="1" thickTop="1">
      <c r="A350" s="329">
        <v>4500</v>
      </c>
      <c r="B350" s="332">
        <v>11</v>
      </c>
      <c r="C350" s="332">
        <f>計算基礎!$J$2*B350</f>
        <v>69300</v>
      </c>
      <c r="D350" s="332">
        <f>A350*2</f>
        <v>9000</v>
      </c>
      <c r="E350" s="332">
        <f>A350+25</f>
        <v>4525</v>
      </c>
      <c r="F350" s="350">
        <f>ROUNDUP(((24*E350^2)+(2670*E350))*0.0001/B350,-2)</f>
        <v>4600</v>
      </c>
      <c r="G350" s="58" t="s">
        <v>58</v>
      </c>
      <c r="H350" s="86">
        <v>14</v>
      </c>
      <c r="I350" s="58">
        <f>計算基礎!$H$4*(計算基礎!$G$7/H350)*B$350</f>
        <v>51502.942857142851</v>
      </c>
      <c r="J350" s="60">
        <f>C$350+D$350+F$350+I350</f>
        <v>134402.94285714286</v>
      </c>
      <c r="K350" s="60">
        <f t="shared" si="60"/>
        <v>134500</v>
      </c>
    </row>
    <row r="351" spans="1:11" ht="15" customHeight="1">
      <c r="A351" s="330"/>
      <c r="B351" s="333"/>
      <c r="C351" s="333"/>
      <c r="D351" s="333"/>
      <c r="E351" s="333"/>
      <c r="F351" s="348"/>
      <c r="G351" s="55" t="s">
        <v>19</v>
      </c>
      <c r="H351" s="82">
        <v>11</v>
      </c>
      <c r="I351" s="81">
        <f>計算基礎!$H$4*(計算基礎!$G$7/H351)*B$350</f>
        <v>65549.2</v>
      </c>
      <c r="J351" s="42">
        <f t="shared" ref="J351:J356" si="63">C$350+D$350+F$350+I351</f>
        <v>148449.20000000001</v>
      </c>
      <c r="K351" s="42">
        <f t="shared" si="60"/>
        <v>148500</v>
      </c>
    </row>
    <row r="352" spans="1:11" ht="15" customHeight="1">
      <c r="A352" s="330"/>
      <c r="B352" s="333"/>
      <c r="C352" s="333"/>
      <c r="D352" s="333"/>
      <c r="E352" s="333"/>
      <c r="F352" s="348"/>
      <c r="G352" s="55" t="s">
        <v>20</v>
      </c>
      <c r="H352" s="82">
        <v>9</v>
      </c>
      <c r="I352" s="81">
        <f>計算基礎!$H$4*(計算基礎!$G$7/H352)*B$350</f>
        <v>80115.688888888893</v>
      </c>
      <c r="J352" s="42">
        <f t="shared" si="63"/>
        <v>163015.68888888889</v>
      </c>
      <c r="K352" s="42">
        <f t="shared" si="60"/>
        <v>163100</v>
      </c>
    </row>
    <row r="353" spans="1:11" ht="15" customHeight="1">
      <c r="A353" s="330"/>
      <c r="B353" s="333"/>
      <c r="C353" s="333"/>
      <c r="D353" s="333"/>
      <c r="E353" s="333"/>
      <c r="F353" s="348"/>
      <c r="G353" s="55" t="s">
        <v>21</v>
      </c>
      <c r="H353" s="82">
        <v>8</v>
      </c>
      <c r="I353" s="81">
        <f>計算基礎!$H$4*(計算基礎!$G$7/H353)*B$350</f>
        <v>90130.15</v>
      </c>
      <c r="J353" s="42">
        <f t="shared" si="63"/>
        <v>173030.15</v>
      </c>
      <c r="K353" s="42">
        <f t="shared" si="60"/>
        <v>173100</v>
      </c>
    </row>
    <row r="354" spans="1:11" ht="15" customHeight="1">
      <c r="A354" s="330"/>
      <c r="B354" s="333"/>
      <c r="C354" s="333"/>
      <c r="D354" s="333"/>
      <c r="E354" s="333"/>
      <c r="F354" s="348"/>
      <c r="G354" s="55" t="s">
        <v>22</v>
      </c>
      <c r="H354" s="82">
        <v>7</v>
      </c>
      <c r="I354" s="81">
        <f>計算基礎!$H$4*(計算基礎!$G$7/H354)*B$350</f>
        <v>103005.8857142857</v>
      </c>
      <c r="J354" s="42">
        <f t="shared" si="63"/>
        <v>185905.88571428572</v>
      </c>
      <c r="K354" s="42">
        <f t="shared" si="60"/>
        <v>186000</v>
      </c>
    </row>
    <row r="355" spans="1:11" ht="15" customHeight="1">
      <c r="A355" s="330"/>
      <c r="B355" s="333"/>
      <c r="C355" s="333"/>
      <c r="D355" s="333"/>
      <c r="E355" s="333"/>
      <c r="F355" s="348"/>
      <c r="G355" s="55" t="s">
        <v>23</v>
      </c>
      <c r="H355" s="82">
        <v>6</v>
      </c>
      <c r="I355" s="81">
        <f>計算基礎!$H$4*(計算基礎!$G$7/H355)*B$350</f>
        <v>120173.53333333334</v>
      </c>
      <c r="J355" s="42">
        <f t="shared" si="63"/>
        <v>203073.53333333333</v>
      </c>
      <c r="K355" s="42">
        <f t="shared" si="60"/>
        <v>203100</v>
      </c>
    </row>
    <row r="356" spans="1:11" ht="15" customHeight="1" thickBot="1">
      <c r="A356" s="330"/>
      <c r="B356" s="346"/>
      <c r="C356" s="346"/>
      <c r="D356" s="346"/>
      <c r="E356" s="346"/>
      <c r="F356" s="341"/>
      <c r="G356" s="55" t="s">
        <v>24</v>
      </c>
      <c r="H356" s="82">
        <v>5</v>
      </c>
      <c r="I356" s="81">
        <f>計算基礎!$H$4*(計算基礎!$G$7/H356)*B$350</f>
        <v>144208.24</v>
      </c>
      <c r="J356" s="43">
        <f t="shared" si="63"/>
        <v>227108.24</v>
      </c>
      <c r="K356" s="43">
        <f t="shared" si="60"/>
        <v>227200</v>
      </c>
    </row>
    <row r="357" spans="1:11" ht="14.25" thickBot="1">
      <c r="A357" s="143"/>
      <c r="B357" s="141"/>
      <c r="C357" s="141"/>
      <c r="D357" s="141"/>
      <c r="E357" s="141"/>
      <c r="F357" s="141"/>
      <c r="G357" s="8"/>
    </row>
    <row r="358" spans="1:11" ht="14.25" thickBot="1">
      <c r="A358" s="145" t="s">
        <v>1</v>
      </c>
      <c r="B358" s="148" t="s">
        <v>61</v>
      </c>
      <c r="C358" s="147" t="str">
        <f>"融着費(@" &amp; 計算基礎!$J$2&amp;")"</f>
        <v>融着費(@6300)</v>
      </c>
      <c r="D358" s="148" t="s">
        <v>60</v>
      </c>
      <c r="E358" s="148"/>
      <c r="F358" s="148" t="s">
        <v>59</v>
      </c>
      <c r="G358" s="145" t="s">
        <v>0</v>
      </c>
      <c r="H358" s="146" t="s">
        <v>3</v>
      </c>
      <c r="I358" s="147" t="s">
        <v>2</v>
      </c>
      <c r="J358" s="150"/>
      <c r="K358" s="150" t="s">
        <v>49</v>
      </c>
    </row>
    <row r="359" spans="1:11" ht="15" thickTop="1">
      <c r="A359" s="332">
        <v>4600</v>
      </c>
      <c r="B359" s="332">
        <v>12</v>
      </c>
      <c r="C359" s="332">
        <f>計算基礎!$J$2*B359</f>
        <v>75600</v>
      </c>
      <c r="D359" s="332">
        <f>A359*2</f>
        <v>9200</v>
      </c>
      <c r="E359" s="332">
        <f>A359+25</f>
        <v>4625</v>
      </c>
      <c r="F359" s="332">
        <f>ROUNDUP(((24*E359^2)+(2670*E359))*0.0001/B359,-2)</f>
        <v>4400</v>
      </c>
      <c r="G359" s="53" t="s">
        <v>58</v>
      </c>
      <c r="H359" s="81">
        <v>14</v>
      </c>
      <c r="I359" s="177">
        <f>計算基礎!$H$4*(計算基礎!$G$7/H359)*B$359</f>
        <v>56185.028571428571</v>
      </c>
      <c r="J359" s="180">
        <f>C$359+D$359+F$359+I359</f>
        <v>145385.02857142856</v>
      </c>
      <c r="K359" s="180">
        <f t="shared" ref="K359:K379" si="64">ROUNDUP(J359,-2)</f>
        <v>145400</v>
      </c>
    </row>
    <row r="360" spans="1:11" ht="14.25">
      <c r="A360" s="333"/>
      <c r="B360" s="333"/>
      <c r="C360" s="333"/>
      <c r="D360" s="333"/>
      <c r="E360" s="333"/>
      <c r="F360" s="333"/>
      <c r="G360" s="55" t="s">
        <v>19</v>
      </c>
      <c r="H360" s="82">
        <v>11</v>
      </c>
      <c r="I360" s="81">
        <f>計算基礎!$H$4*(計算基礎!$G$7/H360)*B$359</f>
        <v>71508.218181818185</v>
      </c>
      <c r="J360" s="42">
        <f t="shared" ref="J360:J365" si="65">C$359+D$359+F$359+I360</f>
        <v>160708.2181818182</v>
      </c>
      <c r="K360" s="42">
        <f t="shared" si="64"/>
        <v>160800</v>
      </c>
    </row>
    <row r="361" spans="1:11" ht="14.25">
      <c r="A361" s="333"/>
      <c r="B361" s="333"/>
      <c r="C361" s="333"/>
      <c r="D361" s="333"/>
      <c r="E361" s="333"/>
      <c r="F361" s="333"/>
      <c r="G361" s="55" t="s">
        <v>20</v>
      </c>
      <c r="H361" s="82">
        <v>9</v>
      </c>
      <c r="I361" s="81">
        <f>計算基礎!$H$4*(計算基礎!$G$7/H361)*B$359</f>
        <v>87398.933333333334</v>
      </c>
      <c r="J361" s="42">
        <f t="shared" si="65"/>
        <v>176598.93333333335</v>
      </c>
      <c r="K361" s="42">
        <f t="shared" si="64"/>
        <v>176600</v>
      </c>
    </row>
    <row r="362" spans="1:11" ht="14.25">
      <c r="A362" s="333"/>
      <c r="B362" s="333"/>
      <c r="C362" s="333"/>
      <c r="D362" s="333"/>
      <c r="E362" s="333"/>
      <c r="F362" s="333"/>
      <c r="G362" s="55" t="s">
        <v>21</v>
      </c>
      <c r="H362" s="82">
        <v>8</v>
      </c>
      <c r="I362" s="81">
        <f>計算基礎!$H$4*(計算基礎!$G$7/H362)*B$359</f>
        <v>98323.799999999988</v>
      </c>
      <c r="J362" s="42">
        <f t="shared" si="65"/>
        <v>187523.8</v>
      </c>
      <c r="K362" s="42">
        <f t="shared" si="64"/>
        <v>187600</v>
      </c>
    </row>
    <row r="363" spans="1:11" ht="14.25">
      <c r="A363" s="333"/>
      <c r="B363" s="333"/>
      <c r="C363" s="333"/>
      <c r="D363" s="333"/>
      <c r="E363" s="333"/>
      <c r="F363" s="333"/>
      <c r="G363" s="55" t="s">
        <v>22</v>
      </c>
      <c r="H363" s="82">
        <v>7</v>
      </c>
      <c r="I363" s="81">
        <f>計算基礎!$H$4*(計算基礎!$G$7/H363)*B$359</f>
        <v>112370.05714285714</v>
      </c>
      <c r="J363" s="42">
        <f t="shared" si="65"/>
        <v>201570.05714285714</v>
      </c>
      <c r="K363" s="42">
        <f t="shared" si="64"/>
        <v>201600</v>
      </c>
    </row>
    <row r="364" spans="1:11" ht="14.25">
      <c r="A364" s="333"/>
      <c r="B364" s="333"/>
      <c r="C364" s="333"/>
      <c r="D364" s="333"/>
      <c r="E364" s="333"/>
      <c r="F364" s="333"/>
      <c r="G364" s="55" t="s">
        <v>23</v>
      </c>
      <c r="H364" s="82">
        <v>6</v>
      </c>
      <c r="I364" s="81">
        <f>計算基礎!$H$4*(計算基礎!$G$7/H364)*B$359</f>
        <v>131098.4</v>
      </c>
      <c r="J364" s="42">
        <f t="shared" si="65"/>
        <v>220298.4</v>
      </c>
      <c r="K364" s="42">
        <f t="shared" si="64"/>
        <v>220300</v>
      </c>
    </row>
    <row r="365" spans="1:11" ht="15" thickBot="1">
      <c r="A365" s="337"/>
      <c r="B365" s="337"/>
      <c r="C365" s="337"/>
      <c r="D365" s="337"/>
      <c r="E365" s="337"/>
      <c r="F365" s="337"/>
      <c r="G365" s="56" t="s">
        <v>24</v>
      </c>
      <c r="H365" s="151">
        <v>5</v>
      </c>
      <c r="I365" s="238">
        <f>計算基礎!$H$4*(計算基礎!$G$7/H365)*B$359</f>
        <v>157318.08000000002</v>
      </c>
      <c r="J365" s="164">
        <f t="shared" si="65"/>
        <v>246518.08000000002</v>
      </c>
      <c r="K365" s="164">
        <f t="shared" si="64"/>
        <v>246600</v>
      </c>
    </row>
    <row r="366" spans="1:11" ht="15" thickTop="1">
      <c r="A366" s="332">
        <v>4700</v>
      </c>
      <c r="B366" s="332">
        <v>12</v>
      </c>
      <c r="C366" s="332">
        <f>計算基礎!$J$2*B366</f>
        <v>75600</v>
      </c>
      <c r="D366" s="332">
        <f>A366*2</f>
        <v>9400</v>
      </c>
      <c r="E366" s="332">
        <f>A366+25</f>
        <v>4725</v>
      </c>
      <c r="F366" s="332">
        <f>ROUNDUP(((24*E366^2)+(2670*E366))*0.0001/B366,-2)</f>
        <v>4600</v>
      </c>
      <c r="G366" s="53" t="s">
        <v>58</v>
      </c>
      <c r="H366" s="86">
        <v>14</v>
      </c>
      <c r="I366" s="58">
        <f>計算基礎!$H$4*(計算基礎!$G$7/H366)*B$366</f>
        <v>56185.028571428571</v>
      </c>
      <c r="J366" s="60">
        <f>C$366+D$366+F$366+I366</f>
        <v>145785.02857142856</v>
      </c>
      <c r="K366" s="60">
        <f t="shared" si="64"/>
        <v>145800</v>
      </c>
    </row>
    <row r="367" spans="1:11" ht="14.25">
      <c r="A367" s="333"/>
      <c r="B367" s="333"/>
      <c r="C367" s="333"/>
      <c r="D367" s="333"/>
      <c r="E367" s="333"/>
      <c r="F367" s="333"/>
      <c r="G367" s="55" t="s">
        <v>19</v>
      </c>
      <c r="H367" s="82">
        <v>11</v>
      </c>
      <c r="I367" s="53">
        <f>計算基礎!$H$4*(計算基礎!$G$7/H367)*B$366</f>
        <v>71508.218181818185</v>
      </c>
      <c r="J367" s="42">
        <f t="shared" ref="J367:J372" si="66">C$366+D$366+F$366+I367</f>
        <v>161108.2181818182</v>
      </c>
      <c r="K367" s="42">
        <f t="shared" si="64"/>
        <v>161200</v>
      </c>
    </row>
    <row r="368" spans="1:11" ht="14.25">
      <c r="A368" s="333"/>
      <c r="B368" s="333"/>
      <c r="C368" s="333"/>
      <c r="D368" s="333"/>
      <c r="E368" s="333"/>
      <c r="F368" s="333"/>
      <c r="G368" s="55" t="s">
        <v>20</v>
      </c>
      <c r="H368" s="82">
        <v>9</v>
      </c>
      <c r="I368" s="53">
        <f>計算基礎!$H$4*(計算基礎!$G$7/H368)*B$366</f>
        <v>87398.933333333334</v>
      </c>
      <c r="J368" s="42">
        <f t="shared" si="66"/>
        <v>176998.93333333335</v>
      </c>
      <c r="K368" s="42">
        <f t="shared" si="64"/>
        <v>177000</v>
      </c>
    </row>
    <row r="369" spans="1:11" ht="14.25">
      <c r="A369" s="333"/>
      <c r="B369" s="333"/>
      <c r="C369" s="333"/>
      <c r="D369" s="333"/>
      <c r="E369" s="333"/>
      <c r="F369" s="333"/>
      <c r="G369" s="55" t="s">
        <v>21</v>
      </c>
      <c r="H369" s="82">
        <v>8</v>
      </c>
      <c r="I369" s="53">
        <f>計算基礎!$H$4*(計算基礎!$G$7/H369)*B$366</f>
        <v>98323.799999999988</v>
      </c>
      <c r="J369" s="42">
        <f t="shared" si="66"/>
        <v>187923.8</v>
      </c>
      <c r="K369" s="42">
        <f t="shared" si="64"/>
        <v>188000</v>
      </c>
    </row>
    <row r="370" spans="1:11" ht="14.25">
      <c r="A370" s="333"/>
      <c r="B370" s="333"/>
      <c r="C370" s="333"/>
      <c r="D370" s="333"/>
      <c r="E370" s="333"/>
      <c r="F370" s="333"/>
      <c r="G370" s="55" t="s">
        <v>22</v>
      </c>
      <c r="H370" s="82">
        <v>7</v>
      </c>
      <c r="I370" s="53">
        <f>計算基礎!$H$4*(計算基礎!$G$7/H370)*B$366</f>
        <v>112370.05714285714</v>
      </c>
      <c r="J370" s="42">
        <f t="shared" si="66"/>
        <v>201970.05714285714</v>
      </c>
      <c r="K370" s="42">
        <f t="shared" si="64"/>
        <v>202000</v>
      </c>
    </row>
    <row r="371" spans="1:11" ht="14.25">
      <c r="A371" s="333"/>
      <c r="B371" s="333"/>
      <c r="C371" s="333"/>
      <c r="D371" s="333"/>
      <c r="E371" s="333"/>
      <c r="F371" s="333"/>
      <c r="G371" s="55" t="s">
        <v>23</v>
      </c>
      <c r="H371" s="82">
        <v>6</v>
      </c>
      <c r="I371" s="53">
        <f>計算基礎!$H$4*(計算基礎!$G$7/H371)*B$366</f>
        <v>131098.4</v>
      </c>
      <c r="J371" s="42">
        <f t="shared" si="66"/>
        <v>220698.4</v>
      </c>
      <c r="K371" s="42">
        <f t="shared" si="64"/>
        <v>220700</v>
      </c>
    </row>
    <row r="372" spans="1:11" ht="15" thickBot="1">
      <c r="A372" s="337"/>
      <c r="B372" s="337"/>
      <c r="C372" s="337"/>
      <c r="D372" s="337"/>
      <c r="E372" s="337"/>
      <c r="F372" s="337"/>
      <c r="G372" s="57" t="s">
        <v>24</v>
      </c>
      <c r="H372" s="151">
        <v>5</v>
      </c>
      <c r="I372" s="48">
        <f>計算基礎!$H$4*(計算基礎!$G$7/H372)*B$366</f>
        <v>157318.08000000002</v>
      </c>
      <c r="J372" s="165">
        <f t="shared" si="66"/>
        <v>246918.08000000002</v>
      </c>
      <c r="K372" s="165">
        <f t="shared" si="64"/>
        <v>247000</v>
      </c>
    </row>
    <row r="373" spans="1:11" ht="15" thickTop="1">
      <c r="A373" s="332">
        <v>4800</v>
      </c>
      <c r="B373" s="332">
        <v>12</v>
      </c>
      <c r="C373" s="332">
        <f>計算基礎!$J$2*B373</f>
        <v>75600</v>
      </c>
      <c r="D373" s="332">
        <f>A373*2</f>
        <v>9600</v>
      </c>
      <c r="E373" s="332">
        <f>A373+25</f>
        <v>4825</v>
      </c>
      <c r="F373" s="332">
        <f>ROUNDUP(((24*E373^2)+(2670*E373))*0.0001/B373,-2)</f>
        <v>4800</v>
      </c>
      <c r="G373" s="58" t="s">
        <v>58</v>
      </c>
      <c r="H373" s="86">
        <v>14</v>
      </c>
      <c r="I373" s="81">
        <f>計算基礎!$H$4*(計算基礎!$G$7/H373)*B$373</f>
        <v>56185.028571428571</v>
      </c>
      <c r="J373" s="42">
        <f>C$373+D$373+F$373+I373</f>
        <v>146185.02857142856</v>
      </c>
      <c r="K373" s="42">
        <f t="shared" si="64"/>
        <v>146200</v>
      </c>
    </row>
    <row r="374" spans="1:11" ht="14.25">
      <c r="A374" s="333"/>
      <c r="B374" s="333"/>
      <c r="C374" s="333"/>
      <c r="D374" s="333"/>
      <c r="E374" s="333"/>
      <c r="F374" s="333"/>
      <c r="G374" s="55" t="s">
        <v>19</v>
      </c>
      <c r="H374" s="82">
        <v>11</v>
      </c>
      <c r="I374" s="81">
        <f>計算基礎!$H$4*(計算基礎!$G$7/H374)*B$373</f>
        <v>71508.218181818185</v>
      </c>
      <c r="J374" s="42">
        <f t="shared" ref="J374:J379" si="67">C$373+D$373+F$373+I374</f>
        <v>161508.2181818182</v>
      </c>
      <c r="K374" s="42">
        <f t="shared" si="64"/>
        <v>161600</v>
      </c>
    </row>
    <row r="375" spans="1:11" ht="14.25">
      <c r="A375" s="333"/>
      <c r="B375" s="333"/>
      <c r="C375" s="333"/>
      <c r="D375" s="333"/>
      <c r="E375" s="333"/>
      <c r="F375" s="333"/>
      <c r="G375" s="55" t="s">
        <v>20</v>
      </c>
      <c r="H375" s="82">
        <v>9</v>
      </c>
      <c r="I375" s="81">
        <f>計算基礎!$H$4*(計算基礎!$G$7/H375)*B$373</f>
        <v>87398.933333333334</v>
      </c>
      <c r="J375" s="42">
        <f t="shared" si="67"/>
        <v>177398.93333333335</v>
      </c>
      <c r="K375" s="42">
        <f t="shared" si="64"/>
        <v>177400</v>
      </c>
    </row>
    <row r="376" spans="1:11" ht="14.25">
      <c r="A376" s="333"/>
      <c r="B376" s="333"/>
      <c r="C376" s="333"/>
      <c r="D376" s="333"/>
      <c r="E376" s="333"/>
      <c r="F376" s="333"/>
      <c r="G376" s="55" t="s">
        <v>21</v>
      </c>
      <c r="H376" s="82">
        <v>8</v>
      </c>
      <c r="I376" s="81">
        <f>計算基礎!$H$4*(計算基礎!$G$7/H376)*B$373</f>
        <v>98323.799999999988</v>
      </c>
      <c r="J376" s="42">
        <f t="shared" si="67"/>
        <v>188323.8</v>
      </c>
      <c r="K376" s="42">
        <f t="shared" si="64"/>
        <v>188400</v>
      </c>
    </row>
    <row r="377" spans="1:11" ht="14.25">
      <c r="A377" s="333"/>
      <c r="B377" s="333"/>
      <c r="C377" s="333"/>
      <c r="D377" s="333"/>
      <c r="E377" s="333"/>
      <c r="F377" s="333"/>
      <c r="G377" s="55" t="s">
        <v>22</v>
      </c>
      <c r="H377" s="82">
        <v>7</v>
      </c>
      <c r="I377" s="81">
        <f>計算基礎!$H$4*(計算基礎!$G$7/H377)*B$373</f>
        <v>112370.05714285714</v>
      </c>
      <c r="J377" s="42">
        <f t="shared" si="67"/>
        <v>202370.05714285714</v>
      </c>
      <c r="K377" s="42">
        <f t="shared" si="64"/>
        <v>202400</v>
      </c>
    </row>
    <row r="378" spans="1:11" ht="14.25">
      <c r="A378" s="333"/>
      <c r="B378" s="333"/>
      <c r="C378" s="333"/>
      <c r="D378" s="333"/>
      <c r="E378" s="333"/>
      <c r="F378" s="333"/>
      <c r="G378" s="55" t="s">
        <v>23</v>
      </c>
      <c r="H378" s="82">
        <v>6</v>
      </c>
      <c r="I378" s="81">
        <f>計算基礎!$H$4*(計算基礎!$G$7/H378)*B$373</f>
        <v>131098.4</v>
      </c>
      <c r="J378" s="42">
        <f t="shared" si="67"/>
        <v>221098.4</v>
      </c>
      <c r="K378" s="42">
        <f t="shared" si="64"/>
        <v>221100</v>
      </c>
    </row>
    <row r="379" spans="1:11" ht="15" thickBot="1">
      <c r="A379" s="333"/>
      <c r="B379" s="333"/>
      <c r="C379" s="333"/>
      <c r="D379" s="333"/>
      <c r="E379" s="333"/>
      <c r="F379" s="333"/>
      <c r="G379" s="57" t="s">
        <v>24</v>
      </c>
      <c r="H379" s="151">
        <v>5</v>
      </c>
      <c r="I379" s="238">
        <f>計算基礎!$H$4*(計算基礎!$G$7/H379)*B$373</f>
        <v>157318.08000000002</v>
      </c>
      <c r="J379" s="164">
        <f t="shared" si="67"/>
        <v>247318.08000000002</v>
      </c>
      <c r="K379" s="164">
        <f t="shared" si="64"/>
        <v>247400</v>
      </c>
    </row>
    <row r="380" spans="1:11" ht="15" thickTop="1">
      <c r="A380" s="329"/>
      <c r="B380" s="332"/>
      <c r="C380" s="332"/>
      <c r="D380" s="332"/>
      <c r="E380" s="332"/>
      <c r="F380" s="350"/>
      <c r="G380" s="58"/>
      <c r="H380" s="86"/>
      <c r="I380" s="58"/>
      <c r="J380" s="60"/>
      <c r="K380" s="60"/>
    </row>
    <row r="381" spans="1:11" ht="14.25">
      <c r="A381" s="330"/>
      <c r="B381" s="333"/>
      <c r="C381" s="333"/>
      <c r="D381" s="333"/>
      <c r="E381" s="333"/>
      <c r="F381" s="348"/>
      <c r="G381" s="55"/>
      <c r="H381" s="82"/>
      <c r="I381" s="53"/>
      <c r="J381" s="42"/>
      <c r="K381" s="42"/>
    </row>
    <row r="382" spans="1:11" ht="14.25">
      <c r="A382" s="330"/>
      <c r="B382" s="333"/>
      <c r="C382" s="333"/>
      <c r="D382" s="333"/>
      <c r="E382" s="333"/>
      <c r="F382" s="348"/>
      <c r="G382" s="55"/>
      <c r="H382" s="82"/>
      <c r="I382" s="53"/>
      <c r="J382" s="42"/>
      <c r="K382" s="42"/>
    </row>
    <row r="383" spans="1:11" ht="14.25">
      <c r="A383" s="330"/>
      <c r="B383" s="333"/>
      <c r="C383" s="333"/>
      <c r="D383" s="333"/>
      <c r="E383" s="333"/>
      <c r="F383" s="348"/>
      <c r="G383" s="55"/>
      <c r="H383" s="82"/>
      <c r="I383" s="53"/>
      <c r="J383" s="42"/>
      <c r="K383" s="42"/>
    </row>
    <row r="384" spans="1:11" ht="14.25">
      <c r="A384" s="330"/>
      <c r="B384" s="333"/>
      <c r="C384" s="333"/>
      <c r="D384" s="333"/>
      <c r="E384" s="333"/>
      <c r="F384" s="348"/>
      <c r="G384" s="55"/>
      <c r="H384" s="82"/>
      <c r="I384" s="53"/>
      <c r="J384" s="42"/>
      <c r="K384" s="42"/>
    </row>
    <row r="385" spans="1:11" ht="14.25">
      <c r="A385" s="330"/>
      <c r="B385" s="333"/>
      <c r="C385" s="333"/>
      <c r="D385" s="333"/>
      <c r="E385" s="333"/>
      <c r="F385" s="348"/>
      <c r="G385" s="55"/>
      <c r="H385" s="82"/>
      <c r="I385" s="53"/>
      <c r="J385" s="42"/>
      <c r="K385" s="42"/>
    </row>
    <row r="386" spans="1:11" ht="15" thickBot="1">
      <c r="A386" s="331"/>
      <c r="B386" s="333"/>
      <c r="C386" s="333"/>
      <c r="D386" s="333"/>
      <c r="E386" s="333"/>
      <c r="F386" s="348"/>
      <c r="G386" s="57"/>
      <c r="H386" s="151"/>
      <c r="I386" s="48"/>
      <c r="J386" s="165"/>
      <c r="K386" s="165"/>
    </row>
    <row r="387" spans="1:11" ht="15" thickTop="1">
      <c r="A387" s="329"/>
      <c r="B387" s="332"/>
      <c r="C387" s="332"/>
      <c r="D387" s="332"/>
      <c r="E387" s="332"/>
      <c r="F387" s="350"/>
      <c r="G387" s="58"/>
      <c r="H387" s="86"/>
      <c r="I387" s="81"/>
      <c r="J387" s="42"/>
      <c r="K387" s="42"/>
    </row>
    <row r="388" spans="1:11" ht="14.25">
      <c r="A388" s="330"/>
      <c r="B388" s="333"/>
      <c r="C388" s="333"/>
      <c r="D388" s="333"/>
      <c r="E388" s="333"/>
      <c r="F388" s="348"/>
      <c r="G388" s="55"/>
      <c r="H388" s="82"/>
      <c r="I388" s="81"/>
      <c r="J388" s="42"/>
      <c r="K388" s="42"/>
    </row>
    <row r="389" spans="1:11" ht="14.25">
      <c r="A389" s="330"/>
      <c r="B389" s="333"/>
      <c r="C389" s="333"/>
      <c r="D389" s="333"/>
      <c r="E389" s="333"/>
      <c r="F389" s="348"/>
      <c r="G389" s="55"/>
      <c r="H389" s="82"/>
      <c r="I389" s="81"/>
      <c r="J389" s="42"/>
      <c r="K389" s="42"/>
    </row>
    <row r="390" spans="1:11" ht="14.25">
      <c r="A390" s="330"/>
      <c r="B390" s="333"/>
      <c r="C390" s="333"/>
      <c r="D390" s="333"/>
      <c r="E390" s="333"/>
      <c r="F390" s="348"/>
      <c r="G390" s="55"/>
      <c r="H390" s="82"/>
      <c r="I390" s="81"/>
      <c r="J390" s="42"/>
      <c r="K390" s="42"/>
    </row>
    <row r="391" spans="1:11" ht="14.25">
      <c r="A391" s="330"/>
      <c r="B391" s="333"/>
      <c r="C391" s="333"/>
      <c r="D391" s="333"/>
      <c r="E391" s="333"/>
      <c r="F391" s="348"/>
      <c r="G391" s="55"/>
      <c r="H391" s="82"/>
      <c r="I391" s="81"/>
      <c r="J391" s="42"/>
      <c r="K391" s="42"/>
    </row>
    <row r="392" spans="1:11" ht="14.25">
      <c r="A392" s="330"/>
      <c r="B392" s="333"/>
      <c r="C392" s="333"/>
      <c r="D392" s="333"/>
      <c r="E392" s="333"/>
      <c r="F392" s="348"/>
      <c r="G392" s="55"/>
      <c r="H392" s="82"/>
      <c r="I392" s="81"/>
      <c r="J392" s="42"/>
      <c r="K392" s="42"/>
    </row>
    <row r="393" spans="1:11" ht="15" thickBot="1">
      <c r="A393" s="331"/>
      <c r="B393" s="333"/>
      <c r="C393" s="333"/>
      <c r="D393" s="333"/>
      <c r="E393" s="333"/>
      <c r="F393" s="348"/>
      <c r="G393" s="57"/>
      <c r="H393" s="151"/>
      <c r="I393" s="238"/>
      <c r="J393" s="164"/>
      <c r="K393" s="164"/>
    </row>
    <row r="394" spans="1:11" ht="15" thickTop="1">
      <c r="A394" s="329"/>
      <c r="B394" s="332"/>
      <c r="C394" s="332"/>
      <c r="D394" s="332"/>
      <c r="E394" s="332"/>
      <c r="F394" s="350"/>
      <c r="G394" s="58"/>
      <c r="H394" s="86"/>
      <c r="I394" s="58"/>
      <c r="J394" s="60"/>
      <c r="K394" s="60"/>
    </row>
    <row r="395" spans="1:11" ht="14.25">
      <c r="A395" s="330"/>
      <c r="B395" s="333"/>
      <c r="C395" s="333"/>
      <c r="D395" s="333"/>
      <c r="E395" s="333"/>
      <c r="F395" s="348"/>
      <c r="G395" s="55"/>
      <c r="H395" s="82"/>
      <c r="I395" s="81"/>
      <c r="J395" s="42"/>
      <c r="K395" s="42"/>
    </row>
    <row r="396" spans="1:11" ht="14.25">
      <c r="A396" s="330"/>
      <c r="B396" s="333"/>
      <c r="C396" s="333"/>
      <c r="D396" s="333"/>
      <c r="E396" s="333"/>
      <c r="F396" s="348"/>
      <c r="G396" s="55"/>
      <c r="H396" s="82"/>
      <c r="I396" s="81"/>
      <c r="J396" s="42"/>
      <c r="K396" s="42"/>
    </row>
    <row r="397" spans="1:11" ht="14.25">
      <c r="A397" s="330"/>
      <c r="B397" s="333"/>
      <c r="C397" s="333"/>
      <c r="D397" s="333"/>
      <c r="E397" s="333"/>
      <c r="F397" s="348"/>
      <c r="G397" s="55"/>
      <c r="H397" s="82"/>
      <c r="I397" s="81"/>
      <c r="J397" s="42"/>
      <c r="K397" s="42"/>
    </row>
    <row r="398" spans="1:11" ht="14.25">
      <c r="A398" s="330"/>
      <c r="B398" s="333"/>
      <c r="C398" s="333"/>
      <c r="D398" s="333"/>
      <c r="E398" s="333"/>
      <c r="F398" s="348"/>
      <c r="G398" s="55"/>
      <c r="H398" s="82"/>
      <c r="I398" s="81"/>
      <c r="J398" s="42"/>
      <c r="K398" s="42"/>
    </row>
    <row r="399" spans="1:11" ht="14.25">
      <c r="A399" s="330"/>
      <c r="B399" s="333"/>
      <c r="C399" s="333"/>
      <c r="D399" s="333"/>
      <c r="E399" s="333"/>
      <c r="F399" s="348"/>
      <c r="G399" s="55"/>
      <c r="H399" s="82"/>
      <c r="I399" s="81"/>
      <c r="J399" s="42"/>
      <c r="K399" s="42"/>
    </row>
    <row r="400" spans="1:11" ht="15" thickBot="1">
      <c r="A400" s="331"/>
      <c r="B400" s="333"/>
      <c r="C400" s="333"/>
      <c r="D400" s="333"/>
      <c r="E400" s="333"/>
      <c r="F400" s="348"/>
      <c r="G400" s="57"/>
      <c r="H400" s="151"/>
      <c r="I400" s="81"/>
      <c r="J400" s="42"/>
      <c r="K400" s="42"/>
    </row>
    <row r="401" spans="1:11" ht="15" thickTop="1">
      <c r="A401" s="329"/>
      <c r="B401" s="332"/>
      <c r="C401" s="332"/>
      <c r="D401" s="332"/>
      <c r="E401" s="332"/>
      <c r="F401" s="350"/>
      <c r="G401" s="58"/>
      <c r="H401" s="86"/>
      <c r="I401" s="169"/>
      <c r="J401" s="60"/>
      <c r="K401" s="60"/>
    </row>
    <row r="402" spans="1:11" ht="14.25">
      <c r="A402" s="330"/>
      <c r="B402" s="333"/>
      <c r="C402" s="333"/>
      <c r="D402" s="333"/>
      <c r="E402" s="333"/>
      <c r="F402" s="348"/>
      <c r="G402" s="55"/>
      <c r="H402" s="82"/>
      <c r="I402" s="170"/>
      <c r="J402" s="40"/>
      <c r="K402" s="42"/>
    </row>
    <row r="403" spans="1:11" ht="14.25">
      <c r="A403" s="330"/>
      <c r="B403" s="333"/>
      <c r="C403" s="333"/>
      <c r="D403" s="333"/>
      <c r="E403" s="333"/>
      <c r="F403" s="348"/>
      <c r="G403" s="55"/>
      <c r="H403" s="82"/>
      <c r="I403" s="170"/>
      <c r="J403" s="40"/>
      <c r="K403" s="42"/>
    </row>
    <row r="404" spans="1:11" ht="14.25">
      <c r="A404" s="330"/>
      <c r="B404" s="333"/>
      <c r="C404" s="333"/>
      <c r="D404" s="333"/>
      <c r="E404" s="333"/>
      <c r="F404" s="348"/>
      <c r="G404" s="55"/>
      <c r="H404" s="82"/>
      <c r="I404" s="170"/>
      <c r="J404" s="40"/>
      <c r="K404" s="42"/>
    </row>
    <row r="405" spans="1:11" ht="14.25">
      <c r="A405" s="330"/>
      <c r="B405" s="333"/>
      <c r="C405" s="333"/>
      <c r="D405" s="333"/>
      <c r="E405" s="333"/>
      <c r="F405" s="348"/>
      <c r="G405" s="55"/>
      <c r="H405" s="82"/>
      <c r="I405" s="170"/>
      <c r="J405" s="40"/>
      <c r="K405" s="42"/>
    </row>
    <row r="406" spans="1:11" ht="14.25">
      <c r="A406" s="330"/>
      <c r="B406" s="333"/>
      <c r="C406" s="333"/>
      <c r="D406" s="333"/>
      <c r="E406" s="333"/>
      <c r="F406" s="348"/>
      <c r="G406" s="55"/>
      <c r="H406" s="82"/>
      <c r="I406" s="170"/>
      <c r="J406" s="40"/>
      <c r="K406" s="42"/>
    </row>
    <row r="407" spans="1:11" ht="15" thickBot="1">
      <c r="A407" s="330"/>
      <c r="B407" s="346"/>
      <c r="C407" s="346"/>
      <c r="D407" s="346"/>
      <c r="E407" s="346"/>
      <c r="F407" s="341"/>
      <c r="G407" s="55"/>
      <c r="H407" s="82"/>
      <c r="I407" s="170"/>
      <c r="J407" s="43"/>
      <c r="K407" s="43"/>
    </row>
  </sheetData>
  <mergeCells count="336">
    <mergeCell ref="A359:A365"/>
    <mergeCell ref="B359:B365"/>
    <mergeCell ref="E401:E407"/>
    <mergeCell ref="F401:F407"/>
    <mergeCell ref="E380:E386"/>
    <mergeCell ref="F380:F386"/>
    <mergeCell ref="A387:A393"/>
    <mergeCell ref="B387:B393"/>
    <mergeCell ref="C387:C393"/>
    <mergeCell ref="D387:D393"/>
    <mergeCell ref="E387:E393"/>
    <mergeCell ref="F387:F393"/>
    <mergeCell ref="A401:A407"/>
    <mergeCell ref="B401:B407"/>
    <mergeCell ref="C401:C407"/>
    <mergeCell ref="D401:D407"/>
    <mergeCell ref="A394:A400"/>
    <mergeCell ref="B394:B400"/>
    <mergeCell ref="C394:C400"/>
    <mergeCell ref="D394:D400"/>
    <mergeCell ref="E359:E365"/>
    <mergeCell ref="A366:A372"/>
    <mergeCell ref="B366:B372"/>
    <mergeCell ref="C366:C372"/>
    <mergeCell ref="D366:D372"/>
    <mergeCell ref="E366:E372"/>
    <mergeCell ref="A373:A379"/>
    <mergeCell ref="B373:B379"/>
    <mergeCell ref="C373:C379"/>
    <mergeCell ref="D373:D379"/>
    <mergeCell ref="E373:E379"/>
    <mergeCell ref="F373:F379"/>
    <mergeCell ref="F366:F372"/>
    <mergeCell ref="E394:E400"/>
    <mergeCell ref="F394:F400"/>
    <mergeCell ref="A380:A386"/>
    <mergeCell ref="B380:B386"/>
    <mergeCell ref="C380:C386"/>
    <mergeCell ref="D380:D386"/>
    <mergeCell ref="E2:E8"/>
    <mergeCell ref="F2:F8"/>
    <mergeCell ref="A9:A15"/>
    <mergeCell ref="B9:B15"/>
    <mergeCell ref="C9:C15"/>
    <mergeCell ref="D9:D15"/>
    <mergeCell ref="E9:E15"/>
    <mergeCell ref="F9:F15"/>
    <mergeCell ref="C359:C365"/>
    <mergeCell ref="D359:D365"/>
    <mergeCell ref="A2:A8"/>
    <mergeCell ref="B2:B8"/>
    <mergeCell ref="C2:C8"/>
    <mergeCell ref="D2:D8"/>
    <mergeCell ref="A16:A22"/>
    <mergeCell ref="B16:B22"/>
    <mergeCell ref="C16:C22"/>
    <mergeCell ref="D16:D22"/>
    <mergeCell ref="F359:F365"/>
    <mergeCell ref="A30:A36"/>
    <mergeCell ref="B30:B36"/>
    <mergeCell ref="C30:C36"/>
    <mergeCell ref="D30:D36"/>
    <mergeCell ref="E30:E36"/>
    <mergeCell ref="F30:F36"/>
    <mergeCell ref="E16:E22"/>
    <mergeCell ref="F16:F22"/>
    <mergeCell ref="A23:A29"/>
    <mergeCell ref="B23:B29"/>
    <mergeCell ref="C23:C29"/>
    <mergeCell ref="D23:D29"/>
    <mergeCell ref="E23:E29"/>
    <mergeCell ref="F23:F29"/>
    <mergeCell ref="A44:A50"/>
    <mergeCell ref="B44:B50"/>
    <mergeCell ref="C44:C50"/>
    <mergeCell ref="D44:D50"/>
    <mergeCell ref="E44:E50"/>
    <mergeCell ref="F44:F50"/>
    <mergeCell ref="A37:A43"/>
    <mergeCell ref="B37:B43"/>
    <mergeCell ref="C37:C43"/>
    <mergeCell ref="D37:D43"/>
    <mergeCell ref="E37:E43"/>
    <mergeCell ref="F37:F43"/>
    <mergeCell ref="A60:A66"/>
    <mergeCell ref="B60:B66"/>
    <mergeCell ref="C60:C66"/>
    <mergeCell ref="D60:D66"/>
    <mergeCell ref="E60:E66"/>
    <mergeCell ref="F60:F66"/>
    <mergeCell ref="A53:A59"/>
    <mergeCell ref="B53:B59"/>
    <mergeCell ref="C53:C59"/>
    <mergeCell ref="D53:D59"/>
    <mergeCell ref="E53:E59"/>
    <mergeCell ref="F53:F59"/>
    <mergeCell ref="A74:A80"/>
    <mergeCell ref="B74:B80"/>
    <mergeCell ref="C74:C80"/>
    <mergeCell ref="D74:D80"/>
    <mergeCell ref="E74:E80"/>
    <mergeCell ref="F74:F80"/>
    <mergeCell ref="A67:A73"/>
    <mergeCell ref="B67:B73"/>
    <mergeCell ref="C67:C73"/>
    <mergeCell ref="D67:D73"/>
    <mergeCell ref="E67:E73"/>
    <mergeCell ref="F67:F73"/>
    <mergeCell ref="A88:A94"/>
    <mergeCell ref="B88:B94"/>
    <mergeCell ref="C88:C94"/>
    <mergeCell ref="D88:D94"/>
    <mergeCell ref="E88:E94"/>
    <mergeCell ref="F88:F94"/>
    <mergeCell ref="A81:A87"/>
    <mergeCell ref="B81:B87"/>
    <mergeCell ref="C81:C87"/>
    <mergeCell ref="D81:D87"/>
    <mergeCell ref="E81:E87"/>
    <mergeCell ref="F81:F87"/>
    <mergeCell ref="A104:A110"/>
    <mergeCell ref="B104:B110"/>
    <mergeCell ref="C104:C110"/>
    <mergeCell ref="D104:D110"/>
    <mergeCell ref="E104:E110"/>
    <mergeCell ref="F104:F110"/>
    <mergeCell ref="A95:A101"/>
    <mergeCell ref="B95:B101"/>
    <mergeCell ref="C95:C101"/>
    <mergeCell ref="D95:D101"/>
    <mergeCell ref="E95:E101"/>
    <mergeCell ref="F95:F101"/>
    <mergeCell ref="A118:A124"/>
    <mergeCell ref="B118:B124"/>
    <mergeCell ref="C118:C124"/>
    <mergeCell ref="D118:D124"/>
    <mergeCell ref="E118:E124"/>
    <mergeCell ref="F118:F124"/>
    <mergeCell ref="A111:A117"/>
    <mergeCell ref="B111:B117"/>
    <mergeCell ref="C111:C117"/>
    <mergeCell ref="D111:D117"/>
    <mergeCell ref="E111:E117"/>
    <mergeCell ref="F111:F117"/>
    <mergeCell ref="A132:A138"/>
    <mergeCell ref="B132:B138"/>
    <mergeCell ref="C132:C138"/>
    <mergeCell ref="D132:D138"/>
    <mergeCell ref="E132:E138"/>
    <mergeCell ref="F132:F138"/>
    <mergeCell ref="A125:A131"/>
    <mergeCell ref="B125:B131"/>
    <mergeCell ref="C125:C131"/>
    <mergeCell ref="D125:D131"/>
    <mergeCell ref="E125:E131"/>
    <mergeCell ref="F125:F131"/>
    <mergeCell ref="A146:A152"/>
    <mergeCell ref="B146:B152"/>
    <mergeCell ref="C146:C152"/>
    <mergeCell ref="D146:D152"/>
    <mergeCell ref="E146:E152"/>
    <mergeCell ref="F146:F152"/>
    <mergeCell ref="A139:A145"/>
    <mergeCell ref="B139:B145"/>
    <mergeCell ref="C139:C145"/>
    <mergeCell ref="D139:D145"/>
    <mergeCell ref="E139:E145"/>
    <mergeCell ref="F139:F145"/>
    <mergeCell ref="A162:A168"/>
    <mergeCell ref="B162:B168"/>
    <mergeCell ref="C162:C168"/>
    <mergeCell ref="D162:D168"/>
    <mergeCell ref="E162:E168"/>
    <mergeCell ref="F162:F168"/>
    <mergeCell ref="A155:A161"/>
    <mergeCell ref="B155:B161"/>
    <mergeCell ref="C155:C161"/>
    <mergeCell ref="D155:D161"/>
    <mergeCell ref="E155:E161"/>
    <mergeCell ref="F155:F161"/>
    <mergeCell ref="A176:A182"/>
    <mergeCell ref="B176:B182"/>
    <mergeCell ref="C176:C182"/>
    <mergeCell ref="D176:D182"/>
    <mergeCell ref="E176:E182"/>
    <mergeCell ref="F176:F182"/>
    <mergeCell ref="A169:A175"/>
    <mergeCell ref="B169:B175"/>
    <mergeCell ref="C169:C175"/>
    <mergeCell ref="D169:D175"/>
    <mergeCell ref="E169:E175"/>
    <mergeCell ref="F169:F175"/>
    <mergeCell ref="A190:A196"/>
    <mergeCell ref="B190:B196"/>
    <mergeCell ref="C190:C196"/>
    <mergeCell ref="D190:D196"/>
    <mergeCell ref="E190:E196"/>
    <mergeCell ref="F190:F196"/>
    <mergeCell ref="A183:A189"/>
    <mergeCell ref="B183:B189"/>
    <mergeCell ref="C183:C189"/>
    <mergeCell ref="D183:D189"/>
    <mergeCell ref="E183:E189"/>
    <mergeCell ref="F183:F189"/>
    <mergeCell ref="A206:A212"/>
    <mergeCell ref="B206:B212"/>
    <mergeCell ref="C206:C212"/>
    <mergeCell ref="D206:D212"/>
    <mergeCell ref="E206:E212"/>
    <mergeCell ref="F206:F212"/>
    <mergeCell ref="A197:A203"/>
    <mergeCell ref="B197:B203"/>
    <mergeCell ref="C197:C203"/>
    <mergeCell ref="D197:D203"/>
    <mergeCell ref="E197:E203"/>
    <mergeCell ref="F197:F203"/>
    <mergeCell ref="A220:A226"/>
    <mergeCell ref="B220:B226"/>
    <mergeCell ref="C220:C226"/>
    <mergeCell ref="D220:D226"/>
    <mergeCell ref="E220:E226"/>
    <mergeCell ref="F220:F226"/>
    <mergeCell ref="A213:A219"/>
    <mergeCell ref="B213:B219"/>
    <mergeCell ref="C213:C219"/>
    <mergeCell ref="D213:D219"/>
    <mergeCell ref="E213:E219"/>
    <mergeCell ref="F213:F219"/>
    <mergeCell ref="A234:A240"/>
    <mergeCell ref="B234:B240"/>
    <mergeCell ref="C234:C240"/>
    <mergeCell ref="D234:D240"/>
    <mergeCell ref="E234:E240"/>
    <mergeCell ref="F234:F240"/>
    <mergeCell ref="A227:A233"/>
    <mergeCell ref="B227:B233"/>
    <mergeCell ref="C227:C233"/>
    <mergeCell ref="D227:D233"/>
    <mergeCell ref="E227:E233"/>
    <mergeCell ref="F227:F233"/>
    <mergeCell ref="A248:A254"/>
    <mergeCell ref="B248:B254"/>
    <mergeCell ref="C248:C254"/>
    <mergeCell ref="D248:D254"/>
    <mergeCell ref="E248:E254"/>
    <mergeCell ref="F248:F254"/>
    <mergeCell ref="A241:A247"/>
    <mergeCell ref="B241:B247"/>
    <mergeCell ref="C241:C247"/>
    <mergeCell ref="D241:D247"/>
    <mergeCell ref="E241:E247"/>
    <mergeCell ref="F241:F247"/>
    <mergeCell ref="A264:A270"/>
    <mergeCell ref="B264:B270"/>
    <mergeCell ref="C264:C270"/>
    <mergeCell ref="D264:D270"/>
    <mergeCell ref="E264:E270"/>
    <mergeCell ref="F264:F270"/>
    <mergeCell ref="A257:A263"/>
    <mergeCell ref="B257:B263"/>
    <mergeCell ref="C257:C263"/>
    <mergeCell ref="D257:D263"/>
    <mergeCell ref="E257:E263"/>
    <mergeCell ref="F257:F263"/>
    <mergeCell ref="A278:A284"/>
    <mergeCell ref="B278:B284"/>
    <mergeCell ref="C278:C284"/>
    <mergeCell ref="D278:D284"/>
    <mergeCell ref="E278:E284"/>
    <mergeCell ref="F278:F284"/>
    <mergeCell ref="A271:A277"/>
    <mergeCell ref="B271:B277"/>
    <mergeCell ref="C271:C277"/>
    <mergeCell ref="D271:D277"/>
    <mergeCell ref="E271:E277"/>
    <mergeCell ref="F271:F277"/>
    <mergeCell ref="A292:A298"/>
    <mergeCell ref="B292:B298"/>
    <mergeCell ref="C292:C298"/>
    <mergeCell ref="D292:D298"/>
    <mergeCell ref="E292:E298"/>
    <mergeCell ref="F292:F298"/>
    <mergeCell ref="A285:A291"/>
    <mergeCell ref="B285:B291"/>
    <mergeCell ref="C285:C291"/>
    <mergeCell ref="D285:D291"/>
    <mergeCell ref="E285:E291"/>
    <mergeCell ref="F285:F291"/>
    <mergeCell ref="A308:A314"/>
    <mergeCell ref="B308:B314"/>
    <mergeCell ref="C308:C314"/>
    <mergeCell ref="D308:D314"/>
    <mergeCell ref="E308:E314"/>
    <mergeCell ref="F308:F314"/>
    <mergeCell ref="A299:A305"/>
    <mergeCell ref="B299:B305"/>
    <mergeCell ref="C299:C305"/>
    <mergeCell ref="D299:D305"/>
    <mergeCell ref="E299:E305"/>
    <mergeCell ref="F299:F305"/>
    <mergeCell ref="A322:A328"/>
    <mergeCell ref="B322:B328"/>
    <mergeCell ref="C322:C328"/>
    <mergeCell ref="D322:D328"/>
    <mergeCell ref="E322:E328"/>
    <mergeCell ref="F322:F328"/>
    <mergeCell ref="A315:A321"/>
    <mergeCell ref="B315:B321"/>
    <mergeCell ref="C315:C321"/>
    <mergeCell ref="D315:D321"/>
    <mergeCell ref="E315:E321"/>
    <mergeCell ref="F315:F321"/>
    <mergeCell ref="A336:A342"/>
    <mergeCell ref="B336:B342"/>
    <mergeCell ref="C336:C342"/>
    <mergeCell ref="D336:D342"/>
    <mergeCell ref="E336:E342"/>
    <mergeCell ref="F336:F342"/>
    <mergeCell ref="A329:A335"/>
    <mergeCell ref="B329:B335"/>
    <mergeCell ref="C329:C335"/>
    <mergeCell ref="D329:D335"/>
    <mergeCell ref="E329:E335"/>
    <mergeCell ref="F329:F335"/>
    <mergeCell ref="A350:A356"/>
    <mergeCell ref="B350:B356"/>
    <mergeCell ref="C350:C356"/>
    <mergeCell ref="D350:D356"/>
    <mergeCell ref="E350:E356"/>
    <mergeCell ref="F350:F356"/>
    <mergeCell ref="A343:A349"/>
    <mergeCell ref="B343:B349"/>
    <mergeCell ref="C343:C349"/>
    <mergeCell ref="D343:D349"/>
    <mergeCell ref="E343:E349"/>
    <mergeCell ref="F343:F349"/>
  </mergeCells>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oddHeader>&amp;L新融着機&amp;18 7010-2N0&amp;11&amp;K000000 -3T&amp;9（材料費＝各素材価格 / 取り枚数 X 使用枚数(=融着個) X 不良発生率）&amp;R&amp;"ＭＳ Ｐゴシック,太字"&amp;12 2022-6-1
&amp;KFF00001300SQ-3T</oddHeader>
    <oddFooter>&amp;C&amp;14&amp;P/&amp;N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08"/>
  <sheetViews>
    <sheetView showGridLines="0" showRowColHeaders="0" showRuler="0" view="pageLayout" zoomScaleNormal="100" workbookViewId="0"/>
  </sheetViews>
  <sheetFormatPr defaultRowHeight="13.5"/>
  <cols>
    <col min="1" max="1" width="10.875" bestFit="1" customWidth="1"/>
    <col min="2" max="2" width="7.5" bestFit="1" customWidth="1"/>
    <col min="3" max="3" width="11.125" bestFit="1" customWidth="1"/>
    <col min="4" max="4" width="7.125" customWidth="1"/>
    <col min="5" max="5" width="2.5" hidden="1" customWidth="1"/>
    <col min="6" max="6" width="8.5" bestFit="1" customWidth="1"/>
    <col min="7" max="7" width="11.5" bestFit="1" customWidth="1"/>
    <col min="8" max="8" width="7.125" bestFit="1" customWidth="1"/>
    <col min="9" max="9" width="8.375" customWidth="1"/>
    <col min="10" max="10" width="7.875" hidden="1" customWidth="1"/>
    <col min="11" max="11" width="14" customWidth="1"/>
  </cols>
  <sheetData>
    <row r="1" spans="1:11" ht="15" customHeight="1" thickBot="1">
      <c r="A1" s="145" t="s">
        <v>1</v>
      </c>
      <c r="B1" s="148" t="s">
        <v>61</v>
      </c>
      <c r="C1" s="147" t="str">
        <f>"融着費(@" &amp; 計算基礎!$J$2&amp;")"</f>
        <v>融着費(@6300)</v>
      </c>
      <c r="D1" s="148" t="s">
        <v>60</v>
      </c>
      <c r="E1" s="148"/>
      <c r="F1" s="148" t="s">
        <v>59</v>
      </c>
      <c r="G1" s="148" t="s">
        <v>0</v>
      </c>
      <c r="H1" s="147" t="s">
        <v>3</v>
      </c>
      <c r="I1" s="149" t="s">
        <v>2</v>
      </c>
      <c r="J1" s="150"/>
      <c r="K1" s="150" t="s">
        <v>49</v>
      </c>
    </row>
    <row r="2" spans="1:11" ht="15" customHeight="1" thickTop="1">
      <c r="A2" s="341">
        <v>1150</v>
      </c>
      <c r="B2" s="333">
        <v>4</v>
      </c>
      <c r="C2" s="333">
        <f>計算基礎!$J$2*B2</f>
        <v>25200</v>
      </c>
      <c r="D2" s="333">
        <f>A2*2</f>
        <v>2300</v>
      </c>
      <c r="E2" s="333">
        <f>A2+25</f>
        <v>1175</v>
      </c>
      <c r="F2" s="333">
        <f>ROUNDUP(((24*E2^2)+(2670*E2))*0.0001/B2,-2)</f>
        <v>1000</v>
      </c>
      <c r="G2" s="53" t="s">
        <v>58</v>
      </c>
      <c r="H2" s="81">
        <v>9</v>
      </c>
      <c r="I2" s="69">
        <f>計算基礎!$H$4*(計算基礎!$G$28/H2)*B$2</f>
        <v>21460.62222222222</v>
      </c>
      <c r="J2" s="42">
        <f t="shared" ref="J2:J8" si="0">C$2+D$2+F$2+I2</f>
        <v>49960.62222222222</v>
      </c>
      <c r="K2" s="42">
        <f t="shared" ref="K2:K50" si="1">ROUNDUP(J2,-2)</f>
        <v>50000</v>
      </c>
    </row>
    <row r="3" spans="1:11" ht="15" customHeight="1">
      <c r="A3" s="330"/>
      <c r="B3" s="333"/>
      <c r="C3" s="333"/>
      <c r="D3" s="333"/>
      <c r="E3" s="333"/>
      <c r="F3" s="333"/>
      <c r="G3" s="55" t="s">
        <v>19</v>
      </c>
      <c r="H3" s="82">
        <v>7</v>
      </c>
      <c r="I3" s="111">
        <f>計算基礎!$H$4*(計算基礎!$G$28/H3)*B$2</f>
        <v>27592.228571428572</v>
      </c>
      <c r="J3" s="40">
        <f t="shared" si="0"/>
        <v>56092.228571428568</v>
      </c>
      <c r="K3" s="42">
        <f t="shared" si="1"/>
        <v>56100</v>
      </c>
    </row>
    <row r="4" spans="1:11" ht="15" customHeight="1">
      <c r="A4" s="330"/>
      <c r="B4" s="333"/>
      <c r="C4" s="333"/>
      <c r="D4" s="333"/>
      <c r="E4" s="333"/>
      <c r="F4" s="333"/>
      <c r="G4" s="55" t="s">
        <v>20</v>
      </c>
      <c r="H4" s="82">
        <v>6</v>
      </c>
      <c r="I4" s="111">
        <f>計算基礎!$H$4*(計算基礎!$G$28/H4)*B$2</f>
        <v>32190.933333333334</v>
      </c>
      <c r="J4" s="40">
        <f t="shared" si="0"/>
        <v>60690.933333333334</v>
      </c>
      <c r="K4" s="42">
        <f t="shared" si="1"/>
        <v>60700</v>
      </c>
    </row>
    <row r="5" spans="1:11" ht="15" customHeight="1">
      <c r="A5" s="330"/>
      <c r="B5" s="333"/>
      <c r="C5" s="333"/>
      <c r="D5" s="333"/>
      <c r="E5" s="333"/>
      <c r="F5" s="333"/>
      <c r="G5" s="55" t="s">
        <v>21</v>
      </c>
      <c r="H5" s="82">
        <v>5</v>
      </c>
      <c r="I5" s="111">
        <f>計算基礎!$H$4*(計算基礎!$G$28/H5)*B$2</f>
        <v>38629.120000000003</v>
      </c>
      <c r="J5" s="40">
        <f t="shared" si="0"/>
        <v>67129.119999999995</v>
      </c>
      <c r="K5" s="42">
        <f t="shared" si="1"/>
        <v>67200</v>
      </c>
    </row>
    <row r="6" spans="1:11" ht="15" customHeight="1">
      <c r="A6" s="330"/>
      <c r="B6" s="333"/>
      <c r="C6" s="333"/>
      <c r="D6" s="333"/>
      <c r="E6" s="333"/>
      <c r="F6" s="333"/>
      <c r="G6" s="55" t="s">
        <v>22</v>
      </c>
      <c r="H6" s="82">
        <v>5</v>
      </c>
      <c r="I6" s="111">
        <f>計算基礎!$H$4*(計算基礎!$G$28/H6)*B$2</f>
        <v>38629.120000000003</v>
      </c>
      <c r="J6" s="40">
        <f t="shared" si="0"/>
        <v>67129.119999999995</v>
      </c>
      <c r="K6" s="42">
        <f t="shared" si="1"/>
        <v>67200</v>
      </c>
    </row>
    <row r="7" spans="1:11" ht="15" customHeight="1">
      <c r="A7" s="330"/>
      <c r="B7" s="333"/>
      <c r="C7" s="333"/>
      <c r="D7" s="333"/>
      <c r="E7" s="333"/>
      <c r="F7" s="333"/>
      <c r="G7" s="55" t="s">
        <v>23</v>
      </c>
      <c r="H7" s="82">
        <v>4</v>
      </c>
      <c r="I7" s="111">
        <f>計算基礎!$H$4*(計算基礎!$G$28/H7)*B$2</f>
        <v>48286.400000000001</v>
      </c>
      <c r="J7" s="40">
        <f t="shared" si="0"/>
        <v>76786.399999999994</v>
      </c>
      <c r="K7" s="42">
        <f t="shared" si="1"/>
        <v>76800</v>
      </c>
    </row>
    <row r="8" spans="1:11" ht="15" customHeight="1" thickBot="1">
      <c r="A8" s="335"/>
      <c r="B8" s="337"/>
      <c r="C8" s="337"/>
      <c r="D8" s="337"/>
      <c r="E8" s="337"/>
      <c r="F8" s="337"/>
      <c r="G8" s="56" t="s">
        <v>24</v>
      </c>
      <c r="H8" s="87">
        <v>4</v>
      </c>
      <c r="I8" s="158">
        <f>計算基礎!$H$4*(計算基礎!$G$28/H8)*B$2</f>
        <v>48286.400000000001</v>
      </c>
      <c r="J8" s="41">
        <f t="shared" si="0"/>
        <v>76786.399999999994</v>
      </c>
      <c r="K8" s="41">
        <f t="shared" si="1"/>
        <v>76800</v>
      </c>
    </row>
    <row r="9" spans="1:11" ht="15" customHeight="1" thickTop="1">
      <c r="A9" s="341">
        <v>1200</v>
      </c>
      <c r="B9" s="332">
        <v>4</v>
      </c>
      <c r="C9" s="332">
        <f>計算基礎!$J$2*B9</f>
        <v>25200</v>
      </c>
      <c r="D9" s="332">
        <f>A9*2</f>
        <v>2400</v>
      </c>
      <c r="E9" s="342">
        <f>A9+25</f>
        <v>1225</v>
      </c>
      <c r="F9" s="332">
        <f>ROUNDUP(((24*E9^2)+(2670*E9))*0.0001/B9,-2)</f>
        <v>1000</v>
      </c>
      <c r="G9" s="53" t="s">
        <v>58</v>
      </c>
      <c r="H9" s="81">
        <v>9</v>
      </c>
      <c r="I9" s="69">
        <f>計算基礎!$H$4*(計算基礎!$G$28/H9)*B$9</f>
        <v>21460.62222222222</v>
      </c>
      <c r="J9" s="42">
        <f t="shared" ref="J9:J15" si="2">C$9+D$9+F$9+I9</f>
        <v>50060.62222222222</v>
      </c>
      <c r="K9" s="42">
        <f t="shared" si="1"/>
        <v>50100</v>
      </c>
    </row>
    <row r="10" spans="1:11" ht="15" customHeight="1">
      <c r="A10" s="330"/>
      <c r="B10" s="333"/>
      <c r="C10" s="333"/>
      <c r="D10" s="333"/>
      <c r="E10" s="333"/>
      <c r="F10" s="333"/>
      <c r="G10" s="55" t="s">
        <v>19</v>
      </c>
      <c r="H10" s="82">
        <v>7</v>
      </c>
      <c r="I10" s="111">
        <f>計算基礎!$H$4*(計算基礎!$G$28/H10)*B$9</f>
        <v>27592.228571428572</v>
      </c>
      <c r="J10" s="40">
        <f t="shared" si="2"/>
        <v>56192.228571428568</v>
      </c>
      <c r="K10" s="42">
        <f t="shared" si="1"/>
        <v>56200</v>
      </c>
    </row>
    <row r="11" spans="1:11" ht="15" customHeight="1">
      <c r="A11" s="330"/>
      <c r="B11" s="333"/>
      <c r="C11" s="333"/>
      <c r="D11" s="333"/>
      <c r="E11" s="333"/>
      <c r="F11" s="333"/>
      <c r="G11" s="55" t="s">
        <v>20</v>
      </c>
      <c r="H11" s="82">
        <v>6</v>
      </c>
      <c r="I11" s="111">
        <f>計算基礎!$H$4*(計算基礎!$G$28/H11)*B$9</f>
        <v>32190.933333333334</v>
      </c>
      <c r="J11" s="40">
        <f t="shared" si="2"/>
        <v>60790.933333333334</v>
      </c>
      <c r="K11" s="42">
        <f t="shared" si="1"/>
        <v>60800</v>
      </c>
    </row>
    <row r="12" spans="1:11" ht="15" customHeight="1">
      <c r="A12" s="330"/>
      <c r="B12" s="333"/>
      <c r="C12" s="333"/>
      <c r="D12" s="333"/>
      <c r="E12" s="333"/>
      <c r="F12" s="333"/>
      <c r="G12" s="55" t="s">
        <v>21</v>
      </c>
      <c r="H12" s="82">
        <v>5</v>
      </c>
      <c r="I12" s="111">
        <f>計算基礎!$H$4*(計算基礎!$G$28/H12)*B$9</f>
        <v>38629.120000000003</v>
      </c>
      <c r="J12" s="40">
        <f t="shared" si="2"/>
        <v>67229.119999999995</v>
      </c>
      <c r="K12" s="42">
        <f t="shared" si="1"/>
        <v>67300</v>
      </c>
    </row>
    <row r="13" spans="1:11" ht="15" customHeight="1">
      <c r="A13" s="330"/>
      <c r="B13" s="333"/>
      <c r="C13" s="333"/>
      <c r="D13" s="333"/>
      <c r="E13" s="333"/>
      <c r="F13" s="333"/>
      <c r="G13" s="55" t="s">
        <v>22</v>
      </c>
      <c r="H13" s="82">
        <v>4</v>
      </c>
      <c r="I13" s="111">
        <f>計算基礎!$H$4*(計算基礎!$G$28/H13)*B$9</f>
        <v>48286.400000000001</v>
      </c>
      <c r="J13" s="40">
        <f t="shared" si="2"/>
        <v>76886.399999999994</v>
      </c>
      <c r="K13" s="42">
        <f t="shared" si="1"/>
        <v>76900</v>
      </c>
    </row>
    <row r="14" spans="1:11" ht="15" customHeight="1">
      <c r="A14" s="330"/>
      <c r="B14" s="333"/>
      <c r="C14" s="333"/>
      <c r="D14" s="333"/>
      <c r="E14" s="333"/>
      <c r="F14" s="333"/>
      <c r="G14" s="55" t="s">
        <v>23</v>
      </c>
      <c r="H14" s="82">
        <v>4</v>
      </c>
      <c r="I14" s="111">
        <f>計算基礎!$H$4*(計算基礎!$G$28/H14)*B$9</f>
        <v>48286.400000000001</v>
      </c>
      <c r="J14" s="40">
        <f t="shared" si="2"/>
        <v>76886.399999999994</v>
      </c>
      <c r="K14" s="42">
        <f t="shared" si="1"/>
        <v>76900</v>
      </c>
    </row>
    <row r="15" spans="1:11" ht="15" customHeight="1" thickBot="1">
      <c r="A15" s="331"/>
      <c r="B15" s="337"/>
      <c r="C15" s="337"/>
      <c r="D15" s="337"/>
      <c r="E15" s="337"/>
      <c r="F15" s="337"/>
      <c r="G15" s="57" t="s">
        <v>24</v>
      </c>
      <c r="H15" s="151">
        <v>4</v>
      </c>
      <c r="I15" s="159">
        <f>計算基礎!$H$4*(計算基礎!$G$28/H15)*B$9</f>
        <v>48286.400000000001</v>
      </c>
      <c r="J15" s="41">
        <f t="shared" si="2"/>
        <v>76886.399999999994</v>
      </c>
      <c r="K15" s="41">
        <f t="shared" si="1"/>
        <v>76900</v>
      </c>
    </row>
    <row r="16" spans="1:11" ht="15" customHeight="1" thickTop="1">
      <c r="A16" s="329">
        <v>1250</v>
      </c>
      <c r="B16" s="332">
        <v>4</v>
      </c>
      <c r="C16" s="332">
        <f>計算基礎!$J$2*B16</f>
        <v>25200</v>
      </c>
      <c r="D16" s="332">
        <f>A16*2</f>
        <v>2500</v>
      </c>
      <c r="E16" s="332">
        <f>A16+25</f>
        <v>1275</v>
      </c>
      <c r="F16" s="332">
        <f>ROUNDUP(((24*E16^2)+(2670*E16))*0.0001/B16,-2)</f>
        <v>1100</v>
      </c>
      <c r="G16" s="58" t="s">
        <v>58</v>
      </c>
      <c r="H16" s="86">
        <v>9</v>
      </c>
      <c r="I16" s="160">
        <f>計算基礎!$H$4*(計算基礎!$G$28/H16)*B$16</f>
        <v>21460.62222222222</v>
      </c>
      <c r="J16" s="42">
        <f t="shared" ref="J16:J22" si="3">C$16+D$16+F$16+I16</f>
        <v>50260.62222222222</v>
      </c>
      <c r="K16" s="42">
        <f t="shared" si="1"/>
        <v>50300</v>
      </c>
    </row>
    <row r="17" spans="1:11" ht="15" customHeight="1">
      <c r="A17" s="330"/>
      <c r="B17" s="333"/>
      <c r="C17" s="333"/>
      <c r="D17" s="333"/>
      <c r="E17" s="333"/>
      <c r="F17" s="333"/>
      <c r="G17" s="55" t="s">
        <v>19</v>
      </c>
      <c r="H17" s="82">
        <v>7</v>
      </c>
      <c r="I17" s="111">
        <f>計算基礎!$H$4*(計算基礎!$G$28/H17)*B$16</f>
        <v>27592.228571428572</v>
      </c>
      <c r="J17" s="40">
        <f t="shared" si="3"/>
        <v>56392.228571428568</v>
      </c>
      <c r="K17" s="42">
        <f t="shared" si="1"/>
        <v>56400</v>
      </c>
    </row>
    <row r="18" spans="1:11" ht="15" customHeight="1">
      <c r="A18" s="330"/>
      <c r="B18" s="333"/>
      <c r="C18" s="333"/>
      <c r="D18" s="333"/>
      <c r="E18" s="333"/>
      <c r="F18" s="333"/>
      <c r="G18" s="55" t="s">
        <v>20</v>
      </c>
      <c r="H18" s="82">
        <v>6</v>
      </c>
      <c r="I18" s="111">
        <f>計算基礎!$H$4*(計算基礎!$G$28/H18)*B$16</f>
        <v>32190.933333333334</v>
      </c>
      <c r="J18" s="40">
        <f t="shared" si="3"/>
        <v>60990.933333333334</v>
      </c>
      <c r="K18" s="42">
        <f t="shared" si="1"/>
        <v>61000</v>
      </c>
    </row>
    <row r="19" spans="1:11" ht="15" customHeight="1">
      <c r="A19" s="330"/>
      <c r="B19" s="333"/>
      <c r="C19" s="333"/>
      <c r="D19" s="333"/>
      <c r="E19" s="333"/>
      <c r="F19" s="333"/>
      <c r="G19" s="55" t="s">
        <v>21</v>
      </c>
      <c r="H19" s="82">
        <v>5</v>
      </c>
      <c r="I19" s="111">
        <f>計算基礎!$H$4*(計算基礎!$G$28/H19)*B$16</f>
        <v>38629.120000000003</v>
      </c>
      <c r="J19" s="40">
        <f t="shared" si="3"/>
        <v>67429.119999999995</v>
      </c>
      <c r="K19" s="42">
        <f t="shared" si="1"/>
        <v>67500</v>
      </c>
    </row>
    <row r="20" spans="1:11" ht="15" customHeight="1">
      <c r="A20" s="330"/>
      <c r="B20" s="333"/>
      <c r="C20" s="333"/>
      <c r="D20" s="333"/>
      <c r="E20" s="333"/>
      <c r="F20" s="333"/>
      <c r="G20" s="55" t="s">
        <v>22</v>
      </c>
      <c r="H20" s="82">
        <v>4</v>
      </c>
      <c r="I20" s="111">
        <f>計算基礎!$H$4*(計算基礎!$G$28/H20)*B$16</f>
        <v>48286.400000000001</v>
      </c>
      <c r="J20" s="40">
        <f t="shared" si="3"/>
        <v>77086.399999999994</v>
      </c>
      <c r="K20" s="42">
        <f t="shared" si="1"/>
        <v>77100</v>
      </c>
    </row>
    <row r="21" spans="1:11" ht="15" customHeight="1">
      <c r="A21" s="330"/>
      <c r="B21" s="333"/>
      <c r="C21" s="333"/>
      <c r="D21" s="333"/>
      <c r="E21" s="333"/>
      <c r="F21" s="333"/>
      <c r="G21" s="55" t="s">
        <v>23</v>
      </c>
      <c r="H21" s="82">
        <v>4</v>
      </c>
      <c r="I21" s="111">
        <f>計算基礎!$H$4*(計算基礎!$G$28/H21)*B$16</f>
        <v>48286.400000000001</v>
      </c>
      <c r="J21" s="40">
        <f t="shared" si="3"/>
        <v>77086.399999999994</v>
      </c>
      <c r="K21" s="42">
        <f t="shared" si="1"/>
        <v>77100</v>
      </c>
    </row>
    <row r="22" spans="1:11" ht="15" customHeight="1" thickBot="1">
      <c r="A22" s="331"/>
      <c r="B22" s="333"/>
      <c r="C22" s="333"/>
      <c r="D22" s="333"/>
      <c r="E22" s="333"/>
      <c r="F22" s="333"/>
      <c r="G22" s="57" t="s">
        <v>24</v>
      </c>
      <c r="H22" s="151">
        <v>4</v>
      </c>
      <c r="I22" s="159">
        <f>計算基礎!$H$4*(計算基礎!$G$28/H22)*B$16</f>
        <v>48286.400000000001</v>
      </c>
      <c r="J22" s="41">
        <f t="shared" si="3"/>
        <v>77086.399999999994</v>
      </c>
      <c r="K22" s="41">
        <f t="shared" si="1"/>
        <v>77100</v>
      </c>
    </row>
    <row r="23" spans="1:11" ht="15" customHeight="1" thickTop="1">
      <c r="A23" s="329">
        <v>1300</v>
      </c>
      <c r="B23" s="332">
        <v>4</v>
      </c>
      <c r="C23" s="332">
        <f>計算基礎!$J$2*B23</f>
        <v>25200</v>
      </c>
      <c r="D23" s="332">
        <f>A23*2</f>
        <v>2600</v>
      </c>
      <c r="E23" s="332">
        <f>A23+25</f>
        <v>1325</v>
      </c>
      <c r="F23" s="332">
        <f>ROUNDUP(((24*E23^2)+(2670*E23))*0.0001/B23,-2)</f>
        <v>1200</v>
      </c>
      <c r="G23" s="58" t="s">
        <v>58</v>
      </c>
      <c r="H23" s="86">
        <v>9</v>
      </c>
      <c r="I23" s="160">
        <f>計算基礎!$H$4*(計算基礎!$G$28/H23)*B$23</f>
        <v>21460.62222222222</v>
      </c>
      <c r="J23" s="42">
        <f t="shared" ref="J23:J29" si="4">C$23+D$23+F$23+I23</f>
        <v>50460.62222222222</v>
      </c>
      <c r="K23" s="42">
        <f t="shared" si="1"/>
        <v>50500</v>
      </c>
    </row>
    <row r="24" spans="1:11" ht="15" customHeight="1">
      <c r="A24" s="330"/>
      <c r="B24" s="333"/>
      <c r="C24" s="333"/>
      <c r="D24" s="333"/>
      <c r="E24" s="333"/>
      <c r="F24" s="333"/>
      <c r="G24" s="55" t="s">
        <v>19</v>
      </c>
      <c r="H24" s="82">
        <v>7</v>
      </c>
      <c r="I24" s="111">
        <f>計算基礎!$H$4*(計算基礎!$G$28/H24)*B$23</f>
        <v>27592.228571428572</v>
      </c>
      <c r="J24" s="40">
        <f t="shared" si="4"/>
        <v>56592.228571428568</v>
      </c>
      <c r="K24" s="42">
        <f t="shared" si="1"/>
        <v>56600</v>
      </c>
    </row>
    <row r="25" spans="1:11" ht="15" customHeight="1">
      <c r="A25" s="330"/>
      <c r="B25" s="333"/>
      <c r="C25" s="333"/>
      <c r="D25" s="333"/>
      <c r="E25" s="333"/>
      <c r="F25" s="333"/>
      <c r="G25" s="55" t="s">
        <v>20</v>
      </c>
      <c r="H25" s="82">
        <v>6</v>
      </c>
      <c r="I25" s="111">
        <f>計算基礎!$H$4*(計算基礎!$G$28/H25)*B$23</f>
        <v>32190.933333333334</v>
      </c>
      <c r="J25" s="40">
        <f t="shared" si="4"/>
        <v>61190.933333333334</v>
      </c>
      <c r="K25" s="42">
        <f t="shared" si="1"/>
        <v>61200</v>
      </c>
    </row>
    <row r="26" spans="1:11" ht="15" customHeight="1">
      <c r="A26" s="330"/>
      <c r="B26" s="333"/>
      <c r="C26" s="333"/>
      <c r="D26" s="333"/>
      <c r="E26" s="333"/>
      <c r="F26" s="333"/>
      <c r="G26" s="55" t="s">
        <v>21</v>
      </c>
      <c r="H26" s="82">
        <v>5</v>
      </c>
      <c r="I26" s="111">
        <f>計算基礎!$H$4*(計算基礎!$G$28/H26)*B$23</f>
        <v>38629.120000000003</v>
      </c>
      <c r="J26" s="40">
        <f t="shared" si="4"/>
        <v>67629.119999999995</v>
      </c>
      <c r="K26" s="42">
        <f t="shared" si="1"/>
        <v>67700</v>
      </c>
    </row>
    <row r="27" spans="1:11" ht="15" customHeight="1">
      <c r="A27" s="330"/>
      <c r="B27" s="333"/>
      <c r="C27" s="333"/>
      <c r="D27" s="333"/>
      <c r="E27" s="333"/>
      <c r="F27" s="333"/>
      <c r="G27" s="55" t="s">
        <v>22</v>
      </c>
      <c r="H27" s="82">
        <v>4</v>
      </c>
      <c r="I27" s="111">
        <f>計算基礎!$H$4*(計算基礎!$G$28/H27)*B$23</f>
        <v>48286.400000000001</v>
      </c>
      <c r="J27" s="40">
        <f t="shared" si="4"/>
        <v>77286.399999999994</v>
      </c>
      <c r="K27" s="42">
        <f t="shared" si="1"/>
        <v>77300</v>
      </c>
    </row>
    <row r="28" spans="1:11" ht="15" customHeight="1">
      <c r="A28" s="330"/>
      <c r="B28" s="333"/>
      <c r="C28" s="333"/>
      <c r="D28" s="333"/>
      <c r="E28" s="333"/>
      <c r="F28" s="333"/>
      <c r="G28" s="55" t="s">
        <v>23</v>
      </c>
      <c r="H28" s="82">
        <v>4</v>
      </c>
      <c r="I28" s="111">
        <f>計算基礎!$H$4*(計算基礎!$G$28/H28)*B$23</f>
        <v>48286.400000000001</v>
      </c>
      <c r="J28" s="40">
        <f t="shared" si="4"/>
        <v>77286.399999999994</v>
      </c>
      <c r="K28" s="42">
        <f t="shared" si="1"/>
        <v>77300</v>
      </c>
    </row>
    <row r="29" spans="1:11" ht="15" customHeight="1" thickBot="1">
      <c r="A29" s="331"/>
      <c r="B29" s="333"/>
      <c r="C29" s="333"/>
      <c r="D29" s="333"/>
      <c r="E29" s="333"/>
      <c r="F29" s="333"/>
      <c r="G29" s="57" t="s">
        <v>24</v>
      </c>
      <c r="H29" s="151">
        <v>4</v>
      </c>
      <c r="I29" s="159">
        <f>計算基礎!$H$4*(計算基礎!$G$28/H29)*B$23</f>
        <v>48286.400000000001</v>
      </c>
      <c r="J29" s="176">
        <f t="shared" si="4"/>
        <v>77286.399999999994</v>
      </c>
      <c r="K29" s="176">
        <f t="shared" si="1"/>
        <v>77300</v>
      </c>
    </row>
    <row r="30" spans="1:11" ht="15" customHeight="1" thickTop="1">
      <c r="A30" s="329">
        <v>1350</v>
      </c>
      <c r="B30" s="332">
        <v>4</v>
      </c>
      <c r="C30" s="332">
        <f>計算基礎!$J$2*B30</f>
        <v>25200</v>
      </c>
      <c r="D30" s="332">
        <f>A30*2</f>
        <v>2700</v>
      </c>
      <c r="E30" s="332">
        <f>A30+25</f>
        <v>1375</v>
      </c>
      <c r="F30" s="332">
        <f>ROUNDUP(((24*E30^2)+(2670*E30))*0.0001/B30,-2)</f>
        <v>1300</v>
      </c>
      <c r="G30" s="58" t="s">
        <v>58</v>
      </c>
      <c r="H30" s="86">
        <v>8</v>
      </c>
      <c r="I30" s="160">
        <f>計算基礎!$H$4*(計算基礎!$G$28/H30)*B$30</f>
        <v>24143.200000000001</v>
      </c>
      <c r="J30" s="60">
        <f t="shared" ref="J30:J36" si="5">C$30+D$30+F$30+I30</f>
        <v>53343.199999999997</v>
      </c>
      <c r="K30" s="60">
        <f t="shared" si="1"/>
        <v>53400</v>
      </c>
    </row>
    <row r="31" spans="1:11" ht="15" customHeight="1">
      <c r="A31" s="330"/>
      <c r="B31" s="333"/>
      <c r="C31" s="333"/>
      <c r="D31" s="333"/>
      <c r="E31" s="333"/>
      <c r="F31" s="333"/>
      <c r="G31" s="55" t="s">
        <v>19</v>
      </c>
      <c r="H31" s="82">
        <v>7</v>
      </c>
      <c r="I31" s="111">
        <f>計算基礎!$H$4*(計算基礎!$G$28/H31)*B$30</f>
        <v>27592.228571428572</v>
      </c>
      <c r="J31" s="40">
        <f t="shared" si="5"/>
        <v>56792.228571428568</v>
      </c>
      <c r="K31" s="42">
        <f t="shared" si="1"/>
        <v>56800</v>
      </c>
    </row>
    <row r="32" spans="1:11" ht="15" customHeight="1">
      <c r="A32" s="330"/>
      <c r="B32" s="333"/>
      <c r="C32" s="333"/>
      <c r="D32" s="333"/>
      <c r="E32" s="333"/>
      <c r="F32" s="333"/>
      <c r="G32" s="55" t="s">
        <v>20</v>
      </c>
      <c r="H32" s="82">
        <v>6</v>
      </c>
      <c r="I32" s="111">
        <f>計算基礎!$H$4*(計算基礎!$G$28/H32)*B$30</f>
        <v>32190.933333333334</v>
      </c>
      <c r="J32" s="40">
        <f t="shared" si="5"/>
        <v>61390.933333333334</v>
      </c>
      <c r="K32" s="42">
        <f t="shared" si="1"/>
        <v>61400</v>
      </c>
    </row>
    <row r="33" spans="1:11" ht="15" customHeight="1">
      <c r="A33" s="330"/>
      <c r="B33" s="333"/>
      <c r="C33" s="333"/>
      <c r="D33" s="333"/>
      <c r="E33" s="333"/>
      <c r="F33" s="333"/>
      <c r="G33" s="55" t="s">
        <v>21</v>
      </c>
      <c r="H33" s="82">
        <v>5</v>
      </c>
      <c r="I33" s="111">
        <f>計算基礎!$H$4*(計算基礎!$G$28/H33)*B$30</f>
        <v>38629.120000000003</v>
      </c>
      <c r="J33" s="40">
        <f t="shared" si="5"/>
        <v>67829.119999999995</v>
      </c>
      <c r="K33" s="42">
        <f t="shared" si="1"/>
        <v>67900</v>
      </c>
    </row>
    <row r="34" spans="1:11" ht="15" customHeight="1">
      <c r="A34" s="330"/>
      <c r="B34" s="333"/>
      <c r="C34" s="333"/>
      <c r="D34" s="333"/>
      <c r="E34" s="333"/>
      <c r="F34" s="333"/>
      <c r="G34" s="55" t="s">
        <v>22</v>
      </c>
      <c r="H34" s="82">
        <v>4</v>
      </c>
      <c r="I34" s="111">
        <f>計算基礎!$H$4*(計算基礎!$G$28/H34)*B$30</f>
        <v>48286.400000000001</v>
      </c>
      <c r="J34" s="40">
        <f t="shared" si="5"/>
        <v>77486.399999999994</v>
      </c>
      <c r="K34" s="42">
        <f t="shared" si="1"/>
        <v>77500</v>
      </c>
    </row>
    <row r="35" spans="1:11" ht="15" customHeight="1">
      <c r="A35" s="330"/>
      <c r="B35" s="333"/>
      <c r="C35" s="333"/>
      <c r="D35" s="333"/>
      <c r="E35" s="333"/>
      <c r="F35" s="333"/>
      <c r="G35" s="55" t="s">
        <v>23</v>
      </c>
      <c r="H35" s="82">
        <v>4</v>
      </c>
      <c r="I35" s="111">
        <f>計算基礎!$H$4*(計算基礎!$G$28/H35)*B$30</f>
        <v>48286.400000000001</v>
      </c>
      <c r="J35" s="40">
        <f t="shared" si="5"/>
        <v>77486.399999999994</v>
      </c>
      <c r="K35" s="42">
        <f t="shared" si="1"/>
        <v>77500</v>
      </c>
    </row>
    <row r="36" spans="1:11" ht="15" customHeight="1" thickBot="1">
      <c r="A36" s="335"/>
      <c r="B36" s="337"/>
      <c r="C36" s="337"/>
      <c r="D36" s="337"/>
      <c r="E36" s="337"/>
      <c r="F36" s="337"/>
      <c r="G36" s="56" t="s">
        <v>24</v>
      </c>
      <c r="H36" s="87">
        <v>4</v>
      </c>
      <c r="I36" s="158">
        <f>計算基礎!$H$4*(計算基礎!$G$28/H36)*B$30</f>
        <v>48286.400000000001</v>
      </c>
      <c r="J36" s="41">
        <f t="shared" si="5"/>
        <v>77486.399999999994</v>
      </c>
      <c r="K36" s="41">
        <f t="shared" si="1"/>
        <v>77500</v>
      </c>
    </row>
    <row r="37" spans="1:11" ht="15" customHeight="1" thickTop="1">
      <c r="A37" s="341">
        <v>1400</v>
      </c>
      <c r="B37" s="332">
        <v>4</v>
      </c>
      <c r="C37" s="332">
        <f>計算基礎!$J$2*B37</f>
        <v>25200</v>
      </c>
      <c r="D37" s="332">
        <f>A37*2</f>
        <v>2800</v>
      </c>
      <c r="E37" s="342">
        <f>A37+25</f>
        <v>1425</v>
      </c>
      <c r="F37" s="332">
        <f>ROUNDUP(((24*E37^2)+(2670*E37))*0.0001/B37,-2)</f>
        <v>1400</v>
      </c>
      <c r="G37" s="53" t="s">
        <v>58</v>
      </c>
      <c r="H37" s="81">
        <v>8</v>
      </c>
      <c r="I37" s="69">
        <f>計算基礎!$H$4*(計算基礎!$G$28/H37)*B$37</f>
        <v>24143.200000000001</v>
      </c>
      <c r="J37" s="42">
        <f t="shared" ref="J37:J43" si="6">C$37+D$37+F$37+I37</f>
        <v>53543.199999999997</v>
      </c>
      <c r="K37" s="42">
        <f t="shared" si="1"/>
        <v>53600</v>
      </c>
    </row>
    <row r="38" spans="1:11" ht="15" customHeight="1">
      <c r="A38" s="330"/>
      <c r="B38" s="333"/>
      <c r="C38" s="333"/>
      <c r="D38" s="333"/>
      <c r="E38" s="333"/>
      <c r="F38" s="333"/>
      <c r="G38" s="55" t="s">
        <v>19</v>
      </c>
      <c r="H38" s="82">
        <v>7</v>
      </c>
      <c r="I38" s="111">
        <f>計算基礎!$H$4*(計算基礎!$G$28/H38)*B$37</f>
        <v>27592.228571428572</v>
      </c>
      <c r="J38" s="40">
        <f t="shared" si="6"/>
        <v>56992.228571428568</v>
      </c>
      <c r="K38" s="42">
        <f t="shared" si="1"/>
        <v>57000</v>
      </c>
    </row>
    <row r="39" spans="1:11" ht="15" customHeight="1">
      <c r="A39" s="330"/>
      <c r="B39" s="333"/>
      <c r="C39" s="333"/>
      <c r="D39" s="333"/>
      <c r="E39" s="333"/>
      <c r="F39" s="333"/>
      <c r="G39" s="55" t="s">
        <v>20</v>
      </c>
      <c r="H39" s="82">
        <v>6</v>
      </c>
      <c r="I39" s="111">
        <f>計算基礎!$H$4*(計算基礎!$G$28/H39)*B$37</f>
        <v>32190.933333333334</v>
      </c>
      <c r="J39" s="40">
        <f t="shared" si="6"/>
        <v>61590.933333333334</v>
      </c>
      <c r="K39" s="42">
        <f t="shared" si="1"/>
        <v>61600</v>
      </c>
    </row>
    <row r="40" spans="1:11" ht="15" customHeight="1">
      <c r="A40" s="330"/>
      <c r="B40" s="333"/>
      <c r="C40" s="333"/>
      <c r="D40" s="333"/>
      <c r="E40" s="333"/>
      <c r="F40" s="333"/>
      <c r="G40" s="55" t="s">
        <v>21</v>
      </c>
      <c r="H40" s="82">
        <v>5</v>
      </c>
      <c r="I40" s="111">
        <f>計算基礎!$H$4*(計算基礎!$G$28/H40)*B$37</f>
        <v>38629.120000000003</v>
      </c>
      <c r="J40" s="40">
        <f t="shared" si="6"/>
        <v>68029.119999999995</v>
      </c>
      <c r="K40" s="42">
        <f t="shared" si="1"/>
        <v>68100</v>
      </c>
    </row>
    <row r="41" spans="1:11" ht="15" customHeight="1">
      <c r="A41" s="330"/>
      <c r="B41" s="333"/>
      <c r="C41" s="333"/>
      <c r="D41" s="333"/>
      <c r="E41" s="333"/>
      <c r="F41" s="333"/>
      <c r="G41" s="55" t="s">
        <v>22</v>
      </c>
      <c r="H41" s="82">
        <v>4</v>
      </c>
      <c r="I41" s="111">
        <f>計算基礎!$H$4*(計算基礎!$G$28/H41)*B$37</f>
        <v>48286.400000000001</v>
      </c>
      <c r="J41" s="40">
        <f t="shared" si="6"/>
        <v>77686.399999999994</v>
      </c>
      <c r="K41" s="42">
        <f t="shared" si="1"/>
        <v>77700</v>
      </c>
    </row>
    <row r="42" spans="1:11" ht="15" customHeight="1">
      <c r="A42" s="330"/>
      <c r="B42" s="333"/>
      <c r="C42" s="333"/>
      <c r="D42" s="333"/>
      <c r="E42" s="333"/>
      <c r="F42" s="333"/>
      <c r="G42" s="55" t="s">
        <v>23</v>
      </c>
      <c r="H42" s="82">
        <v>4</v>
      </c>
      <c r="I42" s="111">
        <f>計算基礎!$H$4*(計算基礎!$G$28/H42)*B$37</f>
        <v>48286.400000000001</v>
      </c>
      <c r="J42" s="40">
        <f t="shared" si="6"/>
        <v>77686.399999999994</v>
      </c>
      <c r="K42" s="42">
        <f t="shared" si="1"/>
        <v>77700</v>
      </c>
    </row>
    <row r="43" spans="1:11" ht="15" customHeight="1" thickBot="1">
      <c r="A43" s="331"/>
      <c r="B43" s="337"/>
      <c r="C43" s="337"/>
      <c r="D43" s="337"/>
      <c r="E43" s="337"/>
      <c r="F43" s="337"/>
      <c r="G43" s="57" t="s">
        <v>24</v>
      </c>
      <c r="H43" s="151">
        <v>3</v>
      </c>
      <c r="I43" s="159">
        <f>計算基礎!$H$4*(計算基礎!$G$28/H43)*B$37</f>
        <v>64381.866666666669</v>
      </c>
      <c r="J43" s="41">
        <f t="shared" si="6"/>
        <v>93781.866666666669</v>
      </c>
      <c r="K43" s="41">
        <f t="shared" si="1"/>
        <v>93800</v>
      </c>
    </row>
    <row r="44" spans="1:11" ht="15" customHeight="1" thickTop="1">
      <c r="A44" s="329">
        <v>1450</v>
      </c>
      <c r="B44" s="332">
        <v>4</v>
      </c>
      <c r="C44" s="332">
        <f>計算基礎!$J$2*B44</f>
        <v>25200</v>
      </c>
      <c r="D44" s="332">
        <f>A44*2</f>
        <v>2900</v>
      </c>
      <c r="E44" s="332">
        <f>A44+25</f>
        <v>1475</v>
      </c>
      <c r="F44" s="332">
        <f>ROUNDUP(((24*E44^2)+(2670*E44))*0.0001/B44,-2)</f>
        <v>1500</v>
      </c>
      <c r="G44" s="58" t="s">
        <v>58</v>
      </c>
      <c r="H44" s="86">
        <v>8</v>
      </c>
      <c r="I44" s="160">
        <f>計算基礎!$H$4*(計算基礎!$G$28/H44)*B$44</f>
        <v>24143.200000000001</v>
      </c>
      <c r="J44" s="42">
        <f t="shared" ref="J44:J50" si="7">C$44+D$44+F$44+I44</f>
        <v>53743.199999999997</v>
      </c>
      <c r="K44" s="42">
        <f t="shared" si="1"/>
        <v>53800</v>
      </c>
    </row>
    <row r="45" spans="1:11" ht="15" customHeight="1">
      <c r="A45" s="330"/>
      <c r="B45" s="333"/>
      <c r="C45" s="333"/>
      <c r="D45" s="333"/>
      <c r="E45" s="333"/>
      <c r="F45" s="333"/>
      <c r="G45" s="55" t="s">
        <v>19</v>
      </c>
      <c r="H45" s="82">
        <v>7</v>
      </c>
      <c r="I45" s="111">
        <f>計算基礎!$H$4*(計算基礎!$G$28/H45)*B$44</f>
        <v>27592.228571428572</v>
      </c>
      <c r="J45" s="40">
        <f t="shared" si="7"/>
        <v>57192.228571428568</v>
      </c>
      <c r="K45" s="42">
        <f t="shared" si="1"/>
        <v>57200</v>
      </c>
    </row>
    <row r="46" spans="1:11" ht="15" customHeight="1">
      <c r="A46" s="330"/>
      <c r="B46" s="333"/>
      <c r="C46" s="333"/>
      <c r="D46" s="333"/>
      <c r="E46" s="333"/>
      <c r="F46" s="333"/>
      <c r="G46" s="55" t="s">
        <v>20</v>
      </c>
      <c r="H46" s="82">
        <v>6</v>
      </c>
      <c r="I46" s="111">
        <f>計算基礎!$H$4*(計算基礎!$G$28/H46)*B$44</f>
        <v>32190.933333333334</v>
      </c>
      <c r="J46" s="40">
        <f t="shared" si="7"/>
        <v>61790.933333333334</v>
      </c>
      <c r="K46" s="42">
        <f t="shared" si="1"/>
        <v>61800</v>
      </c>
    </row>
    <row r="47" spans="1:11" ht="15" customHeight="1">
      <c r="A47" s="330"/>
      <c r="B47" s="333"/>
      <c r="C47" s="333"/>
      <c r="D47" s="333"/>
      <c r="E47" s="333"/>
      <c r="F47" s="333"/>
      <c r="G47" s="55" t="s">
        <v>21</v>
      </c>
      <c r="H47" s="82">
        <v>5</v>
      </c>
      <c r="I47" s="111">
        <f>計算基礎!$H$4*(計算基礎!$G$28/H47)*B$44</f>
        <v>38629.120000000003</v>
      </c>
      <c r="J47" s="40">
        <f t="shared" si="7"/>
        <v>68229.119999999995</v>
      </c>
      <c r="K47" s="42">
        <f t="shared" si="1"/>
        <v>68300</v>
      </c>
    </row>
    <row r="48" spans="1:11" ht="15" customHeight="1">
      <c r="A48" s="330"/>
      <c r="B48" s="333"/>
      <c r="C48" s="333"/>
      <c r="D48" s="333"/>
      <c r="E48" s="333"/>
      <c r="F48" s="333"/>
      <c r="G48" s="55" t="s">
        <v>22</v>
      </c>
      <c r="H48" s="82">
        <v>4</v>
      </c>
      <c r="I48" s="111">
        <f>計算基礎!$H$4*(計算基礎!$G$28/H48)*B$44</f>
        <v>48286.400000000001</v>
      </c>
      <c r="J48" s="40">
        <f t="shared" si="7"/>
        <v>77886.399999999994</v>
      </c>
      <c r="K48" s="42">
        <f t="shared" si="1"/>
        <v>77900</v>
      </c>
    </row>
    <row r="49" spans="1:11" ht="15" customHeight="1">
      <c r="A49" s="330"/>
      <c r="B49" s="333"/>
      <c r="C49" s="333"/>
      <c r="D49" s="333"/>
      <c r="E49" s="333"/>
      <c r="F49" s="333"/>
      <c r="G49" s="55" t="s">
        <v>23</v>
      </c>
      <c r="H49" s="82">
        <v>4</v>
      </c>
      <c r="I49" s="111">
        <f>計算基礎!$H$4*(計算基礎!$G$28/H49)*B$44</f>
        <v>48286.400000000001</v>
      </c>
      <c r="J49" s="40">
        <f t="shared" si="7"/>
        <v>77886.399999999994</v>
      </c>
      <c r="K49" s="42">
        <f t="shared" si="1"/>
        <v>77900</v>
      </c>
    </row>
    <row r="50" spans="1:11" ht="15" customHeight="1" thickBot="1">
      <c r="A50" s="330"/>
      <c r="B50" s="346"/>
      <c r="C50" s="346"/>
      <c r="D50" s="346"/>
      <c r="E50" s="346"/>
      <c r="F50" s="346"/>
      <c r="G50" s="55" t="s">
        <v>24</v>
      </c>
      <c r="H50" s="82">
        <v>3</v>
      </c>
      <c r="I50" s="111">
        <f>計算基礎!$H$4*(計算基礎!$G$28/H50)*B$44</f>
        <v>64381.866666666669</v>
      </c>
      <c r="J50" s="43">
        <f t="shared" si="7"/>
        <v>93981.866666666669</v>
      </c>
      <c r="K50" s="43">
        <f t="shared" si="1"/>
        <v>94000</v>
      </c>
    </row>
    <row r="51" spans="1:11" ht="15" customHeight="1" thickBot="1">
      <c r="A51" s="142"/>
      <c r="B51" s="142"/>
      <c r="C51" s="142"/>
      <c r="D51" s="142"/>
      <c r="E51" s="142"/>
      <c r="F51" s="142"/>
    </row>
    <row r="52" spans="1:11" ht="15" customHeight="1" thickBot="1">
      <c r="A52" s="189" t="s">
        <v>1</v>
      </c>
      <c r="B52" s="190" t="s">
        <v>61</v>
      </c>
      <c r="C52" s="191" t="str">
        <f>"融着費(@" &amp; 計算基礎!$J$2&amp;")"</f>
        <v>融着費(@6300)</v>
      </c>
      <c r="D52" s="190" t="s">
        <v>60</v>
      </c>
      <c r="E52" s="190"/>
      <c r="F52" s="190" t="s">
        <v>59</v>
      </c>
      <c r="G52" s="189" t="s">
        <v>0</v>
      </c>
      <c r="H52" s="192" t="s">
        <v>3</v>
      </c>
      <c r="I52" s="191" t="s">
        <v>2</v>
      </c>
      <c r="J52" s="193"/>
      <c r="K52" s="193" t="s">
        <v>49</v>
      </c>
    </row>
    <row r="53" spans="1:11" ht="15" customHeight="1" thickTop="1">
      <c r="A53" s="334">
        <v>1500</v>
      </c>
      <c r="B53" s="336">
        <v>5</v>
      </c>
      <c r="C53" s="336">
        <f>計算基礎!$J$2*B53</f>
        <v>31500</v>
      </c>
      <c r="D53" s="336">
        <f>A53*2</f>
        <v>3000</v>
      </c>
      <c r="E53" s="336">
        <f>A53+25</f>
        <v>1525</v>
      </c>
      <c r="F53" s="351">
        <f>ROUNDUP(((24*E53^2)+(2670*E53))*0.0001/B53,-2)</f>
        <v>1200</v>
      </c>
      <c r="G53" s="177" t="s">
        <v>58</v>
      </c>
      <c r="H53" s="179">
        <v>10</v>
      </c>
      <c r="I53" s="179">
        <f>計算基礎!$H$4*(計算基礎!$G$28/H53)*B$53</f>
        <v>24143.200000000001</v>
      </c>
      <c r="J53" s="180">
        <f t="shared" ref="J53:J59" si="8">C$53+D$53+F$53+I53</f>
        <v>59843.199999999997</v>
      </c>
      <c r="K53" s="180">
        <f t="shared" ref="K53:K101" si="9">ROUNDUP(J53,-2)</f>
        <v>59900</v>
      </c>
    </row>
    <row r="54" spans="1:11" ht="15" customHeight="1">
      <c r="A54" s="330"/>
      <c r="B54" s="333"/>
      <c r="C54" s="333"/>
      <c r="D54" s="333"/>
      <c r="E54" s="333"/>
      <c r="F54" s="348"/>
      <c r="G54" s="55" t="s">
        <v>19</v>
      </c>
      <c r="H54" s="82">
        <v>8</v>
      </c>
      <c r="I54" s="82">
        <f>計算基礎!$H$4*(計算基礎!$G$28/H54)*B$53</f>
        <v>30179</v>
      </c>
      <c r="J54" s="42">
        <f t="shared" si="8"/>
        <v>65879</v>
      </c>
      <c r="K54" s="42">
        <f t="shared" si="9"/>
        <v>65900</v>
      </c>
    </row>
    <row r="55" spans="1:11" ht="15" customHeight="1">
      <c r="A55" s="330"/>
      <c r="B55" s="333"/>
      <c r="C55" s="333"/>
      <c r="D55" s="333"/>
      <c r="E55" s="333"/>
      <c r="F55" s="348"/>
      <c r="G55" s="55" t="s">
        <v>20</v>
      </c>
      <c r="H55" s="82">
        <v>7</v>
      </c>
      <c r="I55" s="82">
        <f>計算基礎!$H$4*(計算基礎!$G$28/H55)*B$53</f>
        <v>34490.285714285717</v>
      </c>
      <c r="J55" s="42">
        <f t="shared" si="8"/>
        <v>70190.28571428571</v>
      </c>
      <c r="K55" s="42">
        <f t="shared" si="9"/>
        <v>70200</v>
      </c>
    </row>
    <row r="56" spans="1:11" ht="15" customHeight="1">
      <c r="A56" s="330"/>
      <c r="B56" s="333"/>
      <c r="C56" s="333"/>
      <c r="D56" s="333"/>
      <c r="E56" s="333"/>
      <c r="F56" s="348"/>
      <c r="G56" s="55" t="s">
        <v>21</v>
      </c>
      <c r="H56" s="82">
        <v>6</v>
      </c>
      <c r="I56" s="82">
        <f>計算基礎!$H$4*(計算基礎!$G$28/H56)*B$53</f>
        <v>40238.666666666672</v>
      </c>
      <c r="J56" s="42">
        <f t="shared" si="8"/>
        <v>75938.666666666672</v>
      </c>
      <c r="K56" s="42">
        <f t="shared" si="9"/>
        <v>76000</v>
      </c>
    </row>
    <row r="57" spans="1:11" ht="15" customHeight="1">
      <c r="A57" s="330"/>
      <c r="B57" s="333"/>
      <c r="C57" s="333"/>
      <c r="D57" s="333"/>
      <c r="E57" s="333"/>
      <c r="F57" s="348"/>
      <c r="G57" s="55" t="s">
        <v>22</v>
      </c>
      <c r="H57" s="82">
        <v>5</v>
      </c>
      <c r="I57" s="82">
        <f>計算基礎!$H$4*(計算基礎!$G$28/H57)*B$53</f>
        <v>48286.400000000001</v>
      </c>
      <c r="J57" s="42">
        <f t="shared" si="8"/>
        <v>83986.4</v>
      </c>
      <c r="K57" s="42">
        <f t="shared" si="9"/>
        <v>84000</v>
      </c>
    </row>
    <row r="58" spans="1:11" ht="15" customHeight="1">
      <c r="A58" s="330"/>
      <c r="B58" s="333"/>
      <c r="C58" s="333"/>
      <c r="D58" s="333"/>
      <c r="E58" s="333"/>
      <c r="F58" s="348"/>
      <c r="G58" s="55" t="s">
        <v>23</v>
      </c>
      <c r="H58" s="82">
        <v>4</v>
      </c>
      <c r="I58" s="82">
        <f>計算基礎!$H$4*(計算基礎!$G$28/H58)*B$53</f>
        <v>60358</v>
      </c>
      <c r="J58" s="42">
        <f t="shared" si="8"/>
        <v>96058</v>
      </c>
      <c r="K58" s="42">
        <f t="shared" si="9"/>
        <v>96100</v>
      </c>
    </row>
    <row r="59" spans="1:11" ht="15" customHeight="1" thickBot="1">
      <c r="A59" s="335"/>
      <c r="B59" s="337"/>
      <c r="C59" s="337"/>
      <c r="D59" s="337"/>
      <c r="E59" s="337"/>
      <c r="F59" s="349"/>
      <c r="G59" s="56" t="s">
        <v>24</v>
      </c>
      <c r="H59" s="87">
        <v>4</v>
      </c>
      <c r="I59" s="87">
        <f>計算基礎!$H$4*(計算基礎!$G$28/H59)*B$53</f>
        <v>60358</v>
      </c>
      <c r="J59" s="41">
        <f t="shared" si="8"/>
        <v>96058</v>
      </c>
      <c r="K59" s="41">
        <f t="shared" si="9"/>
        <v>96100</v>
      </c>
    </row>
    <row r="60" spans="1:11" ht="15" customHeight="1" thickTop="1">
      <c r="A60" s="341">
        <v>1550</v>
      </c>
      <c r="B60" s="332">
        <v>5</v>
      </c>
      <c r="C60" s="332">
        <f>計算基礎!$J$2*B60</f>
        <v>31500</v>
      </c>
      <c r="D60" s="332">
        <f>A60*2</f>
        <v>3100</v>
      </c>
      <c r="E60" s="342">
        <f>A60+25</f>
        <v>1575</v>
      </c>
      <c r="F60" s="350">
        <f>ROUNDUP(((24*E60^2)+(2670*E60))*0.0001/B60,-2)</f>
        <v>1300</v>
      </c>
      <c r="G60" s="53" t="s">
        <v>58</v>
      </c>
      <c r="H60" s="81">
        <v>10</v>
      </c>
      <c r="I60" s="81">
        <f>計算基礎!$H$4*(計算基礎!$G$28/H60)*B$60</f>
        <v>24143.200000000001</v>
      </c>
      <c r="J60" s="42">
        <f t="shared" ref="J60:J66" si="10">C$60+D$60+F$60+I60</f>
        <v>60043.199999999997</v>
      </c>
      <c r="K60" s="42">
        <f t="shared" si="9"/>
        <v>60100</v>
      </c>
    </row>
    <row r="61" spans="1:11" ht="15" customHeight="1">
      <c r="A61" s="330"/>
      <c r="B61" s="333"/>
      <c r="C61" s="333"/>
      <c r="D61" s="333"/>
      <c r="E61" s="333"/>
      <c r="F61" s="348"/>
      <c r="G61" s="55" t="s">
        <v>19</v>
      </c>
      <c r="H61" s="82">
        <v>8</v>
      </c>
      <c r="I61" s="82">
        <f>計算基礎!$H$4*(計算基礎!$G$28/H61)*B$60</f>
        <v>30179</v>
      </c>
      <c r="J61" s="42">
        <f t="shared" si="10"/>
        <v>66079</v>
      </c>
      <c r="K61" s="42">
        <f t="shared" si="9"/>
        <v>66100</v>
      </c>
    </row>
    <row r="62" spans="1:11" ht="15" customHeight="1">
      <c r="A62" s="330"/>
      <c r="B62" s="333"/>
      <c r="C62" s="333"/>
      <c r="D62" s="333"/>
      <c r="E62" s="333"/>
      <c r="F62" s="348"/>
      <c r="G62" s="55" t="s">
        <v>20</v>
      </c>
      <c r="H62" s="82">
        <v>7</v>
      </c>
      <c r="I62" s="82">
        <f>計算基礎!$H$4*(計算基礎!$G$28/H62)*B$60</f>
        <v>34490.285714285717</v>
      </c>
      <c r="J62" s="42">
        <f t="shared" si="10"/>
        <v>70390.28571428571</v>
      </c>
      <c r="K62" s="42">
        <f t="shared" si="9"/>
        <v>70400</v>
      </c>
    </row>
    <row r="63" spans="1:11" ht="15" customHeight="1">
      <c r="A63" s="330"/>
      <c r="B63" s="333"/>
      <c r="C63" s="333"/>
      <c r="D63" s="333"/>
      <c r="E63" s="333"/>
      <c r="F63" s="348"/>
      <c r="G63" s="55" t="s">
        <v>21</v>
      </c>
      <c r="H63" s="82">
        <v>6</v>
      </c>
      <c r="I63" s="82">
        <f>計算基礎!$H$4*(計算基礎!$G$28/H63)*B$60</f>
        <v>40238.666666666672</v>
      </c>
      <c r="J63" s="42">
        <f t="shared" si="10"/>
        <v>76138.666666666672</v>
      </c>
      <c r="K63" s="42">
        <f t="shared" si="9"/>
        <v>76200</v>
      </c>
    </row>
    <row r="64" spans="1:11" ht="15" customHeight="1">
      <c r="A64" s="330"/>
      <c r="B64" s="333"/>
      <c r="C64" s="333"/>
      <c r="D64" s="333"/>
      <c r="E64" s="333"/>
      <c r="F64" s="348"/>
      <c r="G64" s="55" t="s">
        <v>22</v>
      </c>
      <c r="H64" s="82">
        <v>5</v>
      </c>
      <c r="I64" s="82">
        <f>計算基礎!$H$4*(計算基礎!$G$28/H64)*B$60</f>
        <v>48286.400000000001</v>
      </c>
      <c r="J64" s="42">
        <f t="shared" si="10"/>
        <v>84186.4</v>
      </c>
      <c r="K64" s="42">
        <f t="shared" si="9"/>
        <v>84200</v>
      </c>
    </row>
    <row r="65" spans="1:11" ht="15" customHeight="1">
      <c r="A65" s="330"/>
      <c r="B65" s="333"/>
      <c r="C65" s="333"/>
      <c r="D65" s="333"/>
      <c r="E65" s="333"/>
      <c r="F65" s="348"/>
      <c r="G65" s="55" t="s">
        <v>23</v>
      </c>
      <c r="H65" s="82">
        <v>4</v>
      </c>
      <c r="I65" s="82">
        <f>計算基礎!$H$4*(計算基礎!$G$28/H65)*B$60</f>
        <v>60358</v>
      </c>
      <c r="J65" s="42">
        <f t="shared" si="10"/>
        <v>96258</v>
      </c>
      <c r="K65" s="42">
        <f t="shared" si="9"/>
        <v>96300</v>
      </c>
    </row>
    <row r="66" spans="1:11" ht="15" customHeight="1" thickBot="1">
      <c r="A66" s="335"/>
      <c r="B66" s="337"/>
      <c r="C66" s="337"/>
      <c r="D66" s="337"/>
      <c r="E66" s="337"/>
      <c r="F66" s="349"/>
      <c r="G66" s="56" t="s">
        <v>24</v>
      </c>
      <c r="H66" s="87">
        <v>4</v>
      </c>
      <c r="I66" s="87">
        <f>計算基礎!$H$4*(計算基礎!$G$28/H66)*B$60</f>
        <v>60358</v>
      </c>
      <c r="J66" s="165">
        <f t="shared" si="10"/>
        <v>96258</v>
      </c>
      <c r="K66" s="41">
        <f t="shared" si="9"/>
        <v>96300</v>
      </c>
    </row>
    <row r="67" spans="1:11" ht="15" customHeight="1" thickTop="1">
      <c r="A67" s="329">
        <v>1600</v>
      </c>
      <c r="B67" s="332">
        <v>5</v>
      </c>
      <c r="C67" s="332">
        <f>計算基礎!$J$2*B67</f>
        <v>31500</v>
      </c>
      <c r="D67" s="332">
        <f>A67*2</f>
        <v>3200</v>
      </c>
      <c r="E67" s="332">
        <f>A67+25</f>
        <v>1625</v>
      </c>
      <c r="F67" s="350">
        <f>ROUNDUP(((24*E67^2)+(2670*E67))*0.0001/B67,-2)</f>
        <v>1400</v>
      </c>
      <c r="G67" s="58" t="s">
        <v>58</v>
      </c>
      <c r="H67" s="86">
        <v>10</v>
      </c>
      <c r="I67" s="86">
        <f>計算基礎!$H$4*(計算基礎!$G$28/H67)*B$67</f>
        <v>24143.200000000001</v>
      </c>
      <c r="J67" s="60">
        <f t="shared" ref="J67:J73" si="11">C$67+D$67+F$67+I67</f>
        <v>60243.199999999997</v>
      </c>
      <c r="K67" s="42">
        <f t="shared" si="9"/>
        <v>60300</v>
      </c>
    </row>
    <row r="68" spans="1:11" ht="15" customHeight="1">
      <c r="A68" s="330"/>
      <c r="B68" s="333"/>
      <c r="C68" s="333"/>
      <c r="D68" s="333"/>
      <c r="E68" s="333"/>
      <c r="F68" s="348"/>
      <c r="G68" s="55" t="s">
        <v>19</v>
      </c>
      <c r="H68" s="82">
        <v>8</v>
      </c>
      <c r="I68" s="82">
        <f>計算基礎!$H$4*(計算基礎!$G$28/H68)*B$67</f>
        <v>30179</v>
      </c>
      <c r="J68" s="42">
        <f t="shared" si="11"/>
        <v>66279</v>
      </c>
      <c r="K68" s="42">
        <f t="shared" si="9"/>
        <v>66300</v>
      </c>
    </row>
    <row r="69" spans="1:11" ht="15" customHeight="1">
      <c r="A69" s="330"/>
      <c r="B69" s="333"/>
      <c r="C69" s="333"/>
      <c r="D69" s="333"/>
      <c r="E69" s="333"/>
      <c r="F69" s="348"/>
      <c r="G69" s="55" t="s">
        <v>20</v>
      </c>
      <c r="H69" s="82">
        <v>7</v>
      </c>
      <c r="I69" s="82">
        <f>計算基礎!$H$4*(計算基礎!$G$28/H69)*B$67</f>
        <v>34490.285714285717</v>
      </c>
      <c r="J69" s="42">
        <f t="shared" si="11"/>
        <v>70590.28571428571</v>
      </c>
      <c r="K69" s="42">
        <f t="shared" si="9"/>
        <v>70600</v>
      </c>
    </row>
    <row r="70" spans="1:11" ht="15" customHeight="1">
      <c r="A70" s="330"/>
      <c r="B70" s="333"/>
      <c r="C70" s="333"/>
      <c r="D70" s="333"/>
      <c r="E70" s="333"/>
      <c r="F70" s="348"/>
      <c r="G70" s="55" t="s">
        <v>21</v>
      </c>
      <c r="H70" s="82">
        <v>6</v>
      </c>
      <c r="I70" s="82">
        <f>計算基礎!$H$4*(計算基礎!$G$28/H70)*B$67</f>
        <v>40238.666666666672</v>
      </c>
      <c r="J70" s="42">
        <f t="shared" si="11"/>
        <v>76338.666666666672</v>
      </c>
      <c r="K70" s="42">
        <f t="shared" si="9"/>
        <v>76400</v>
      </c>
    </row>
    <row r="71" spans="1:11" ht="15" customHeight="1">
      <c r="A71" s="330"/>
      <c r="B71" s="333"/>
      <c r="C71" s="333"/>
      <c r="D71" s="333"/>
      <c r="E71" s="333"/>
      <c r="F71" s="348"/>
      <c r="G71" s="55" t="s">
        <v>22</v>
      </c>
      <c r="H71" s="82">
        <v>5</v>
      </c>
      <c r="I71" s="82">
        <f>計算基礎!$H$4*(計算基礎!$G$28/H71)*B$67</f>
        <v>48286.400000000001</v>
      </c>
      <c r="J71" s="42">
        <f t="shared" si="11"/>
        <v>84386.4</v>
      </c>
      <c r="K71" s="42">
        <f t="shared" si="9"/>
        <v>84400</v>
      </c>
    </row>
    <row r="72" spans="1:11" ht="15" customHeight="1">
      <c r="A72" s="330"/>
      <c r="B72" s="333"/>
      <c r="C72" s="333"/>
      <c r="D72" s="333"/>
      <c r="E72" s="333"/>
      <c r="F72" s="348"/>
      <c r="G72" s="55" t="s">
        <v>23</v>
      </c>
      <c r="H72" s="82">
        <v>4</v>
      </c>
      <c r="I72" s="82">
        <f>計算基礎!$H$4*(計算基礎!$G$28/H72)*B$67</f>
        <v>60358</v>
      </c>
      <c r="J72" s="42">
        <f t="shared" si="11"/>
        <v>96458</v>
      </c>
      <c r="K72" s="42">
        <f t="shared" si="9"/>
        <v>96500</v>
      </c>
    </row>
    <row r="73" spans="1:11" ht="15" customHeight="1" thickBot="1">
      <c r="A73" s="335"/>
      <c r="B73" s="337"/>
      <c r="C73" s="337"/>
      <c r="D73" s="337"/>
      <c r="E73" s="337"/>
      <c r="F73" s="349"/>
      <c r="G73" s="56" t="s">
        <v>24</v>
      </c>
      <c r="H73" s="87">
        <v>4</v>
      </c>
      <c r="I73" s="87">
        <f>計算基礎!$H$4*(計算基礎!$G$28/H73)*B$67</f>
        <v>60358</v>
      </c>
      <c r="J73" s="165">
        <f t="shared" si="11"/>
        <v>96458</v>
      </c>
      <c r="K73" s="41">
        <f t="shared" si="9"/>
        <v>96500</v>
      </c>
    </row>
    <row r="74" spans="1:11" ht="15" customHeight="1" thickTop="1">
      <c r="A74" s="329">
        <v>1650</v>
      </c>
      <c r="B74" s="332">
        <v>5</v>
      </c>
      <c r="C74" s="332">
        <f>計算基礎!$J$2*B74</f>
        <v>31500</v>
      </c>
      <c r="D74" s="332">
        <f>A74*2</f>
        <v>3300</v>
      </c>
      <c r="E74" s="332">
        <f>A74+25</f>
        <v>1675</v>
      </c>
      <c r="F74" s="350">
        <f>ROUNDUP(((24*E74^2)+(2670*E74))*0.0001/B74,-2)</f>
        <v>1500</v>
      </c>
      <c r="G74" s="58" t="s">
        <v>58</v>
      </c>
      <c r="H74" s="86">
        <v>10</v>
      </c>
      <c r="I74" s="86">
        <f>計算基礎!$H$4*(計算基礎!$G$28/H74)*B$74</f>
        <v>24143.200000000001</v>
      </c>
      <c r="J74" s="60">
        <f t="shared" ref="J74:J80" si="12">C$74+D$74+F$74+I74</f>
        <v>60443.199999999997</v>
      </c>
      <c r="K74" s="42">
        <f t="shared" si="9"/>
        <v>60500</v>
      </c>
    </row>
    <row r="75" spans="1:11" ht="15" customHeight="1">
      <c r="A75" s="330"/>
      <c r="B75" s="333"/>
      <c r="C75" s="333"/>
      <c r="D75" s="333"/>
      <c r="E75" s="333"/>
      <c r="F75" s="348"/>
      <c r="G75" s="55" t="s">
        <v>19</v>
      </c>
      <c r="H75" s="82">
        <v>8</v>
      </c>
      <c r="I75" s="82">
        <f>計算基礎!$H$4*(計算基礎!$G$28/H75)*B$74</f>
        <v>30179</v>
      </c>
      <c r="J75" s="42">
        <f t="shared" si="12"/>
        <v>66479</v>
      </c>
      <c r="K75" s="42">
        <f t="shared" si="9"/>
        <v>66500</v>
      </c>
    </row>
    <row r="76" spans="1:11" ht="15" customHeight="1">
      <c r="A76" s="330"/>
      <c r="B76" s="333"/>
      <c r="C76" s="333"/>
      <c r="D76" s="333"/>
      <c r="E76" s="333"/>
      <c r="F76" s="348"/>
      <c r="G76" s="55" t="s">
        <v>20</v>
      </c>
      <c r="H76" s="82">
        <v>7</v>
      </c>
      <c r="I76" s="82">
        <f>計算基礎!$H$4*(計算基礎!$G$28/H76)*B$74</f>
        <v>34490.285714285717</v>
      </c>
      <c r="J76" s="42">
        <f t="shared" si="12"/>
        <v>70790.28571428571</v>
      </c>
      <c r="K76" s="42">
        <f t="shared" si="9"/>
        <v>70800</v>
      </c>
    </row>
    <row r="77" spans="1:11" ht="15" customHeight="1">
      <c r="A77" s="330"/>
      <c r="B77" s="333"/>
      <c r="C77" s="333"/>
      <c r="D77" s="333"/>
      <c r="E77" s="333"/>
      <c r="F77" s="348"/>
      <c r="G77" s="55" t="s">
        <v>21</v>
      </c>
      <c r="H77" s="82">
        <v>6</v>
      </c>
      <c r="I77" s="82">
        <f>計算基礎!$H$4*(計算基礎!$G$28/H77)*B$74</f>
        <v>40238.666666666672</v>
      </c>
      <c r="J77" s="42">
        <f t="shared" si="12"/>
        <v>76538.666666666672</v>
      </c>
      <c r="K77" s="42">
        <f t="shared" si="9"/>
        <v>76600</v>
      </c>
    </row>
    <row r="78" spans="1:11" ht="15" customHeight="1">
      <c r="A78" s="330"/>
      <c r="B78" s="333"/>
      <c r="C78" s="333"/>
      <c r="D78" s="333"/>
      <c r="E78" s="333"/>
      <c r="F78" s="348"/>
      <c r="G78" s="55" t="s">
        <v>22</v>
      </c>
      <c r="H78" s="82">
        <v>5</v>
      </c>
      <c r="I78" s="82">
        <f>計算基礎!$H$4*(計算基礎!$G$28/H78)*B$74</f>
        <v>48286.400000000001</v>
      </c>
      <c r="J78" s="42">
        <f t="shared" si="12"/>
        <v>84586.4</v>
      </c>
      <c r="K78" s="42">
        <f t="shared" si="9"/>
        <v>84600</v>
      </c>
    </row>
    <row r="79" spans="1:11" ht="15" customHeight="1">
      <c r="A79" s="330"/>
      <c r="B79" s="333"/>
      <c r="C79" s="333"/>
      <c r="D79" s="333"/>
      <c r="E79" s="333"/>
      <c r="F79" s="348"/>
      <c r="G79" s="55" t="s">
        <v>23</v>
      </c>
      <c r="H79" s="82">
        <v>4</v>
      </c>
      <c r="I79" s="82">
        <f>計算基礎!$H$4*(計算基礎!$G$28/H79)*B$74</f>
        <v>60358</v>
      </c>
      <c r="J79" s="42">
        <f t="shared" si="12"/>
        <v>96658</v>
      </c>
      <c r="K79" s="42">
        <f t="shared" si="9"/>
        <v>96700</v>
      </c>
    </row>
    <row r="80" spans="1:11" ht="15" customHeight="1" thickBot="1">
      <c r="A80" s="331"/>
      <c r="B80" s="333"/>
      <c r="C80" s="333"/>
      <c r="D80" s="333"/>
      <c r="E80" s="333"/>
      <c r="F80" s="348"/>
      <c r="G80" s="57" t="s">
        <v>24</v>
      </c>
      <c r="H80" s="151">
        <v>4</v>
      </c>
      <c r="I80" s="151">
        <f>計算基礎!$H$4*(計算基礎!$G$28/H80)*B$74</f>
        <v>60358</v>
      </c>
      <c r="J80" s="164">
        <f t="shared" si="12"/>
        <v>96658</v>
      </c>
      <c r="K80" s="176">
        <f t="shared" si="9"/>
        <v>96700</v>
      </c>
    </row>
    <row r="81" spans="1:11" ht="15" customHeight="1" thickTop="1">
      <c r="A81" s="329">
        <v>1700</v>
      </c>
      <c r="B81" s="332">
        <v>5</v>
      </c>
      <c r="C81" s="332">
        <f>計算基礎!$J$2*B81</f>
        <v>31500</v>
      </c>
      <c r="D81" s="332">
        <f>A81*2</f>
        <v>3400</v>
      </c>
      <c r="E81" s="332">
        <f>A81+25</f>
        <v>1725</v>
      </c>
      <c r="F81" s="350">
        <f>ROUNDUP(((24*E81^2)+(2670*E81))*0.0001/B81,-2)</f>
        <v>1600</v>
      </c>
      <c r="G81" s="58" t="s">
        <v>58</v>
      </c>
      <c r="H81" s="86">
        <v>10</v>
      </c>
      <c r="I81" s="86">
        <f>計算基礎!$H$4*(計算基礎!$G$28/H81)*B$81</f>
        <v>24143.200000000001</v>
      </c>
      <c r="J81" s="60">
        <f t="shared" ref="J81:J87" si="13">C$81+D$81+F$81+I81</f>
        <v>60643.199999999997</v>
      </c>
      <c r="K81" s="60">
        <f t="shared" si="9"/>
        <v>60700</v>
      </c>
    </row>
    <row r="82" spans="1:11" ht="15" customHeight="1">
      <c r="A82" s="330"/>
      <c r="B82" s="333"/>
      <c r="C82" s="333"/>
      <c r="D82" s="333"/>
      <c r="E82" s="333"/>
      <c r="F82" s="348"/>
      <c r="G82" s="55" t="s">
        <v>19</v>
      </c>
      <c r="H82" s="82">
        <v>8</v>
      </c>
      <c r="I82" s="82">
        <f>計算基礎!$H$4*(計算基礎!$G$28/H82)*B$81</f>
        <v>30179</v>
      </c>
      <c r="J82" s="42">
        <f t="shared" si="13"/>
        <v>66679</v>
      </c>
      <c r="K82" s="42">
        <f t="shared" si="9"/>
        <v>66700</v>
      </c>
    </row>
    <row r="83" spans="1:11" ht="15" customHeight="1">
      <c r="A83" s="330"/>
      <c r="B83" s="333"/>
      <c r="C83" s="333"/>
      <c r="D83" s="333"/>
      <c r="E83" s="333"/>
      <c r="F83" s="348"/>
      <c r="G83" s="55" t="s">
        <v>20</v>
      </c>
      <c r="H83" s="82">
        <v>6</v>
      </c>
      <c r="I83" s="82">
        <f>計算基礎!$H$4*(計算基礎!$G$28/H83)*B$81</f>
        <v>40238.666666666672</v>
      </c>
      <c r="J83" s="42">
        <f t="shared" si="13"/>
        <v>76738.666666666672</v>
      </c>
      <c r="K83" s="42">
        <f t="shared" si="9"/>
        <v>76800</v>
      </c>
    </row>
    <row r="84" spans="1:11" ht="15" customHeight="1">
      <c r="A84" s="330"/>
      <c r="B84" s="333"/>
      <c r="C84" s="333"/>
      <c r="D84" s="333"/>
      <c r="E84" s="333"/>
      <c r="F84" s="348"/>
      <c r="G84" s="55" t="s">
        <v>21</v>
      </c>
      <c r="H84" s="82">
        <v>6</v>
      </c>
      <c r="I84" s="82">
        <f>計算基礎!$H$4*(計算基礎!$G$28/H84)*B$81</f>
        <v>40238.666666666672</v>
      </c>
      <c r="J84" s="42">
        <f t="shared" si="13"/>
        <v>76738.666666666672</v>
      </c>
      <c r="K84" s="42">
        <f t="shared" si="9"/>
        <v>76800</v>
      </c>
    </row>
    <row r="85" spans="1:11" ht="15" customHeight="1">
      <c r="A85" s="330"/>
      <c r="B85" s="333"/>
      <c r="C85" s="333"/>
      <c r="D85" s="333"/>
      <c r="E85" s="333"/>
      <c r="F85" s="348"/>
      <c r="G85" s="55" t="s">
        <v>22</v>
      </c>
      <c r="H85" s="82">
        <v>5</v>
      </c>
      <c r="I85" s="82">
        <f>計算基礎!$H$4*(計算基礎!$G$28/H85)*B$81</f>
        <v>48286.400000000001</v>
      </c>
      <c r="J85" s="42">
        <f t="shared" si="13"/>
        <v>84786.4</v>
      </c>
      <c r="K85" s="42">
        <f t="shared" si="9"/>
        <v>84800</v>
      </c>
    </row>
    <row r="86" spans="1:11" ht="15" customHeight="1">
      <c r="A86" s="330"/>
      <c r="B86" s="333"/>
      <c r="C86" s="333"/>
      <c r="D86" s="333"/>
      <c r="E86" s="333"/>
      <c r="F86" s="348"/>
      <c r="G86" s="55" t="s">
        <v>23</v>
      </c>
      <c r="H86" s="82">
        <v>4</v>
      </c>
      <c r="I86" s="82">
        <f>計算基礎!$H$4*(計算基礎!$G$28/H86)*B$81</f>
        <v>60358</v>
      </c>
      <c r="J86" s="42">
        <f t="shared" si="13"/>
        <v>96858</v>
      </c>
      <c r="K86" s="42">
        <f t="shared" si="9"/>
        <v>96900</v>
      </c>
    </row>
    <row r="87" spans="1:11" ht="15" customHeight="1" thickBot="1">
      <c r="A87" s="335"/>
      <c r="B87" s="337"/>
      <c r="C87" s="337"/>
      <c r="D87" s="337"/>
      <c r="E87" s="337"/>
      <c r="F87" s="349"/>
      <c r="G87" s="56" t="s">
        <v>24</v>
      </c>
      <c r="H87" s="87">
        <v>4</v>
      </c>
      <c r="I87" s="87">
        <f>計算基礎!$H$4*(計算基礎!$G$28/H87)*B$81</f>
        <v>60358</v>
      </c>
      <c r="J87" s="41">
        <f t="shared" si="13"/>
        <v>96858</v>
      </c>
      <c r="K87" s="41">
        <f t="shared" si="9"/>
        <v>96900</v>
      </c>
    </row>
    <row r="88" spans="1:11" ht="15" customHeight="1" thickTop="1">
      <c r="A88" s="341">
        <v>1750</v>
      </c>
      <c r="B88" s="332">
        <v>5</v>
      </c>
      <c r="C88" s="332">
        <f>計算基礎!$J$2*B88</f>
        <v>31500</v>
      </c>
      <c r="D88" s="332">
        <f>A88*2</f>
        <v>3500</v>
      </c>
      <c r="E88" s="342">
        <f>A88+25</f>
        <v>1775</v>
      </c>
      <c r="F88" s="350">
        <f>ROUNDUP(((24*E88^2)+(2670*E88))*0.0001/B88,-2)</f>
        <v>1700</v>
      </c>
      <c r="G88" s="53" t="s">
        <v>58</v>
      </c>
      <c r="H88" s="81">
        <v>10</v>
      </c>
      <c r="I88" s="81">
        <f>計算基礎!$H$4*(計算基礎!$G$28/H88)*B$88</f>
        <v>24143.200000000001</v>
      </c>
      <c r="J88" s="42">
        <f t="shared" ref="J88:J94" si="14">C$88+D$88+F$88+I88</f>
        <v>60843.199999999997</v>
      </c>
      <c r="K88" s="42">
        <f t="shared" si="9"/>
        <v>60900</v>
      </c>
    </row>
    <row r="89" spans="1:11" ht="15" customHeight="1">
      <c r="A89" s="330"/>
      <c r="B89" s="333"/>
      <c r="C89" s="333"/>
      <c r="D89" s="333"/>
      <c r="E89" s="333"/>
      <c r="F89" s="348"/>
      <c r="G89" s="55" t="s">
        <v>19</v>
      </c>
      <c r="H89" s="82">
        <v>8</v>
      </c>
      <c r="I89" s="82">
        <f>計算基礎!$H$4*(計算基礎!$G$28/H89)*B$88</f>
        <v>30179</v>
      </c>
      <c r="J89" s="42">
        <f t="shared" si="14"/>
        <v>66879</v>
      </c>
      <c r="K89" s="42">
        <f t="shared" si="9"/>
        <v>66900</v>
      </c>
    </row>
    <row r="90" spans="1:11" ht="15" customHeight="1">
      <c r="A90" s="330"/>
      <c r="B90" s="333"/>
      <c r="C90" s="333"/>
      <c r="D90" s="333"/>
      <c r="E90" s="333"/>
      <c r="F90" s="348"/>
      <c r="G90" s="55" t="s">
        <v>20</v>
      </c>
      <c r="H90" s="82">
        <v>6</v>
      </c>
      <c r="I90" s="82">
        <f>計算基礎!$H$4*(計算基礎!$G$28/H90)*B$88</f>
        <v>40238.666666666672</v>
      </c>
      <c r="J90" s="42">
        <f t="shared" si="14"/>
        <v>76938.666666666672</v>
      </c>
      <c r="K90" s="42">
        <f t="shared" si="9"/>
        <v>77000</v>
      </c>
    </row>
    <row r="91" spans="1:11" ht="15" customHeight="1">
      <c r="A91" s="330"/>
      <c r="B91" s="333"/>
      <c r="C91" s="333"/>
      <c r="D91" s="333"/>
      <c r="E91" s="333"/>
      <c r="F91" s="348"/>
      <c r="G91" s="55" t="s">
        <v>21</v>
      </c>
      <c r="H91" s="82">
        <v>5</v>
      </c>
      <c r="I91" s="82">
        <f>計算基礎!$H$4*(計算基礎!$G$28/H91)*B$88</f>
        <v>48286.400000000001</v>
      </c>
      <c r="J91" s="42">
        <f t="shared" si="14"/>
        <v>84986.4</v>
      </c>
      <c r="K91" s="42">
        <f t="shared" si="9"/>
        <v>85000</v>
      </c>
    </row>
    <row r="92" spans="1:11" ht="15" customHeight="1">
      <c r="A92" s="330"/>
      <c r="B92" s="333"/>
      <c r="C92" s="333"/>
      <c r="D92" s="333"/>
      <c r="E92" s="333"/>
      <c r="F92" s="348"/>
      <c r="G92" s="55" t="s">
        <v>22</v>
      </c>
      <c r="H92" s="82">
        <v>5</v>
      </c>
      <c r="I92" s="82">
        <f>計算基礎!$H$4*(計算基礎!$G$28/H92)*B$88</f>
        <v>48286.400000000001</v>
      </c>
      <c r="J92" s="42">
        <f t="shared" si="14"/>
        <v>84986.4</v>
      </c>
      <c r="K92" s="42">
        <f t="shared" si="9"/>
        <v>85000</v>
      </c>
    </row>
    <row r="93" spans="1:11" ht="15" customHeight="1">
      <c r="A93" s="330"/>
      <c r="B93" s="333"/>
      <c r="C93" s="333"/>
      <c r="D93" s="333"/>
      <c r="E93" s="333"/>
      <c r="F93" s="348"/>
      <c r="G93" s="55" t="s">
        <v>23</v>
      </c>
      <c r="H93" s="82">
        <v>4</v>
      </c>
      <c r="I93" s="82">
        <f>計算基礎!$H$4*(計算基礎!$G$28/H93)*B$88</f>
        <v>60358</v>
      </c>
      <c r="J93" s="42">
        <f t="shared" si="14"/>
        <v>97058</v>
      </c>
      <c r="K93" s="42">
        <f t="shared" si="9"/>
        <v>97100</v>
      </c>
    </row>
    <row r="94" spans="1:11" ht="15" customHeight="1" thickBot="1">
      <c r="A94" s="331"/>
      <c r="B94" s="337"/>
      <c r="C94" s="337"/>
      <c r="D94" s="337"/>
      <c r="E94" s="337"/>
      <c r="F94" s="349"/>
      <c r="G94" s="57" t="s">
        <v>24</v>
      </c>
      <c r="H94" s="151">
        <v>4</v>
      </c>
      <c r="I94" s="151">
        <f>計算基礎!$H$4*(計算基礎!$G$28/H94)*B$88</f>
        <v>60358</v>
      </c>
      <c r="J94" s="41">
        <f t="shared" si="14"/>
        <v>97058</v>
      </c>
      <c r="K94" s="41">
        <f t="shared" si="9"/>
        <v>97100</v>
      </c>
    </row>
    <row r="95" spans="1:11" ht="15" customHeight="1" thickTop="1">
      <c r="A95" s="329">
        <v>1800</v>
      </c>
      <c r="B95" s="332">
        <v>5</v>
      </c>
      <c r="C95" s="332">
        <f>計算基礎!$J$2*B95</f>
        <v>31500</v>
      </c>
      <c r="D95" s="332">
        <f>A95*2</f>
        <v>3600</v>
      </c>
      <c r="E95" s="332">
        <f>A95+25</f>
        <v>1825</v>
      </c>
      <c r="F95" s="350">
        <f>ROUNDUP(((24*E95^2)+(2670*E95))*0.0001/B95,-2)</f>
        <v>1700</v>
      </c>
      <c r="G95" s="58" t="s">
        <v>58</v>
      </c>
      <c r="H95" s="86">
        <v>10</v>
      </c>
      <c r="I95" s="86">
        <f>計算基礎!$H$4*(計算基礎!$G$28/H95)*B$95</f>
        <v>24143.200000000001</v>
      </c>
      <c r="J95" s="42">
        <f t="shared" ref="J95:J100" si="15">C$95+D$95+F$95+I95</f>
        <v>60943.199999999997</v>
      </c>
      <c r="K95" s="42">
        <f t="shared" si="9"/>
        <v>61000</v>
      </c>
    </row>
    <row r="96" spans="1:11" ht="15" customHeight="1">
      <c r="A96" s="330"/>
      <c r="B96" s="333"/>
      <c r="C96" s="333"/>
      <c r="D96" s="333"/>
      <c r="E96" s="333"/>
      <c r="F96" s="348"/>
      <c r="G96" s="55" t="s">
        <v>19</v>
      </c>
      <c r="H96" s="82">
        <v>8</v>
      </c>
      <c r="I96" s="82">
        <f>計算基礎!$H$4*(計算基礎!$G$28/H96)*B$95</f>
        <v>30179</v>
      </c>
      <c r="J96" s="42">
        <f t="shared" si="15"/>
        <v>66979</v>
      </c>
      <c r="K96" s="42">
        <f t="shared" si="9"/>
        <v>67000</v>
      </c>
    </row>
    <row r="97" spans="1:11" ht="15" customHeight="1">
      <c r="A97" s="330"/>
      <c r="B97" s="333"/>
      <c r="C97" s="333"/>
      <c r="D97" s="333"/>
      <c r="E97" s="333"/>
      <c r="F97" s="348"/>
      <c r="G97" s="55" t="s">
        <v>20</v>
      </c>
      <c r="H97" s="82">
        <v>6</v>
      </c>
      <c r="I97" s="82">
        <f>計算基礎!$H$4*(計算基礎!$G$28/H97)*B$95</f>
        <v>40238.666666666672</v>
      </c>
      <c r="J97" s="42">
        <f t="shared" si="15"/>
        <v>77038.666666666672</v>
      </c>
      <c r="K97" s="42">
        <f t="shared" si="9"/>
        <v>77100</v>
      </c>
    </row>
    <row r="98" spans="1:11" ht="15" customHeight="1">
      <c r="A98" s="330"/>
      <c r="B98" s="333"/>
      <c r="C98" s="333"/>
      <c r="D98" s="333"/>
      <c r="E98" s="333"/>
      <c r="F98" s="348"/>
      <c r="G98" s="55" t="s">
        <v>21</v>
      </c>
      <c r="H98" s="82">
        <v>5</v>
      </c>
      <c r="I98" s="82">
        <f>計算基礎!$H$4*(計算基礎!$G$28/H98)*B$95</f>
        <v>48286.400000000001</v>
      </c>
      <c r="J98" s="42">
        <f t="shared" si="15"/>
        <v>85086.399999999994</v>
      </c>
      <c r="K98" s="42">
        <f t="shared" si="9"/>
        <v>85100</v>
      </c>
    </row>
    <row r="99" spans="1:11" ht="15" customHeight="1">
      <c r="A99" s="330"/>
      <c r="B99" s="333"/>
      <c r="C99" s="333"/>
      <c r="D99" s="333"/>
      <c r="E99" s="333"/>
      <c r="F99" s="348"/>
      <c r="G99" s="55" t="s">
        <v>22</v>
      </c>
      <c r="H99" s="82">
        <v>5</v>
      </c>
      <c r="I99" s="82">
        <f>計算基礎!$H$4*(計算基礎!$G$28/H99)*B$95</f>
        <v>48286.400000000001</v>
      </c>
      <c r="J99" s="42">
        <f t="shared" si="15"/>
        <v>85086.399999999994</v>
      </c>
      <c r="K99" s="42">
        <f t="shared" si="9"/>
        <v>85100</v>
      </c>
    </row>
    <row r="100" spans="1:11" ht="15" customHeight="1">
      <c r="A100" s="330"/>
      <c r="B100" s="333"/>
      <c r="C100" s="333"/>
      <c r="D100" s="333"/>
      <c r="E100" s="333"/>
      <c r="F100" s="348"/>
      <c r="G100" s="55" t="s">
        <v>23</v>
      </c>
      <c r="H100" s="82">
        <v>4</v>
      </c>
      <c r="I100" s="82">
        <f>計算基礎!$H$4*(計算基礎!$G$28/H100)*B$95</f>
        <v>60358</v>
      </c>
      <c r="J100" s="42">
        <f t="shared" si="15"/>
        <v>97158</v>
      </c>
      <c r="K100" s="42">
        <f t="shared" si="9"/>
        <v>97200</v>
      </c>
    </row>
    <row r="101" spans="1:11" ht="15" customHeight="1" thickBot="1">
      <c r="A101" s="330"/>
      <c r="B101" s="346"/>
      <c r="C101" s="346"/>
      <c r="D101" s="346"/>
      <c r="E101" s="346"/>
      <c r="F101" s="341"/>
      <c r="G101" s="55" t="s">
        <v>24</v>
      </c>
      <c r="H101" s="82">
        <v>4</v>
      </c>
      <c r="I101" s="82">
        <f>計算基礎!$H$4*(計算基礎!$G$28/H101)*B$95</f>
        <v>60358</v>
      </c>
      <c r="J101" s="163">
        <f>C$95+D$95+F$95+I101</f>
        <v>97158</v>
      </c>
      <c r="K101" s="43">
        <f t="shared" si="9"/>
        <v>97200</v>
      </c>
    </row>
    <row r="102" spans="1:11" ht="15" customHeight="1" thickBot="1">
      <c r="A102" s="142"/>
      <c r="B102" s="142"/>
      <c r="C102" s="142"/>
      <c r="D102" s="142"/>
      <c r="E102" s="142"/>
      <c r="F102" s="142"/>
    </row>
    <row r="103" spans="1:11" ht="15" customHeight="1" thickBot="1">
      <c r="A103" s="189" t="s">
        <v>1</v>
      </c>
      <c r="B103" s="190" t="s">
        <v>61</v>
      </c>
      <c r="C103" s="191" t="str">
        <f>"融着費(@" &amp; 計算基礎!$J$2&amp;")"</f>
        <v>融着費(@6300)</v>
      </c>
      <c r="D103" s="190" t="s">
        <v>60</v>
      </c>
      <c r="E103" s="190"/>
      <c r="F103" s="190" t="s">
        <v>59</v>
      </c>
      <c r="G103" s="189" t="s">
        <v>0</v>
      </c>
      <c r="H103" s="192" t="s">
        <v>3</v>
      </c>
      <c r="I103" s="191" t="s">
        <v>2</v>
      </c>
      <c r="J103" s="193"/>
      <c r="K103" s="193" t="s">
        <v>49</v>
      </c>
    </row>
    <row r="104" spans="1:11" ht="15" customHeight="1" thickTop="1">
      <c r="A104" s="334">
        <v>1850</v>
      </c>
      <c r="B104" s="336">
        <v>6</v>
      </c>
      <c r="C104" s="336">
        <f>計算基礎!$J$2*B104</f>
        <v>37800</v>
      </c>
      <c r="D104" s="336">
        <f>A104*2</f>
        <v>3700</v>
      </c>
      <c r="E104" s="336">
        <f>A104+25</f>
        <v>1875</v>
      </c>
      <c r="F104" s="351">
        <f>ROUNDUP(((24*E104^2)+(2670*E104))*0.0001/B104,-2)</f>
        <v>1500</v>
      </c>
      <c r="G104" s="177" t="s">
        <v>58</v>
      </c>
      <c r="H104" s="179">
        <v>11</v>
      </c>
      <c r="I104" s="179">
        <f>計算基礎!$H$4*(計算基礎!$G$28/H104)*B$104</f>
        <v>26338.036363636365</v>
      </c>
      <c r="J104" s="180">
        <f t="shared" ref="J104:J110" si="16">C$104+D$104+F$104+I104</f>
        <v>69338.036363636362</v>
      </c>
      <c r="K104" s="180">
        <f t="shared" ref="K104:K152" si="17">ROUNDUP(J104,-2)</f>
        <v>69400</v>
      </c>
    </row>
    <row r="105" spans="1:11" ht="15" customHeight="1">
      <c r="A105" s="330"/>
      <c r="B105" s="333"/>
      <c r="C105" s="333"/>
      <c r="D105" s="333"/>
      <c r="E105" s="333"/>
      <c r="F105" s="348"/>
      <c r="G105" s="55" t="s">
        <v>19</v>
      </c>
      <c r="H105" s="82">
        <v>8</v>
      </c>
      <c r="I105" s="82">
        <f>計算基礎!$H$4*(計算基礎!$G$28/H105)*B$104</f>
        <v>36214.800000000003</v>
      </c>
      <c r="J105" s="42">
        <f t="shared" si="16"/>
        <v>79214.8</v>
      </c>
      <c r="K105" s="42">
        <f t="shared" si="17"/>
        <v>79300</v>
      </c>
    </row>
    <row r="106" spans="1:11" ht="15" customHeight="1">
      <c r="A106" s="330"/>
      <c r="B106" s="333"/>
      <c r="C106" s="333"/>
      <c r="D106" s="333"/>
      <c r="E106" s="333"/>
      <c r="F106" s="348"/>
      <c r="G106" s="55" t="s">
        <v>20</v>
      </c>
      <c r="H106" s="82">
        <v>7</v>
      </c>
      <c r="I106" s="82">
        <f>計算基礎!$H$4*(計算基礎!$G$28/H106)*B$104</f>
        <v>41388.342857142859</v>
      </c>
      <c r="J106" s="42">
        <f t="shared" si="16"/>
        <v>84388.342857142852</v>
      </c>
      <c r="K106" s="42">
        <f t="shared" si="17"/>
        <v>84400</v>
      </c>
    </row>
    <row r="107" spans="1:11" ht="15" customHeight="1">
      <c r="A107" s="330"/>
      <c r="B107" s="333"/>
      <c r="C107" s="333"/>
      <c r="D107" s="333"/>
      <c r="E107" s="333"/>
      <c r="F107" s="348"/>
      <c r="G107" s="55" t="s">
        <v>21</v>
      </c>
      <c r="H107" s="82">
        <v>6</v>
      </c>
      <c r="I107" s="82">
        <f>計算基礎!$H$4*(計算基礎!$G$28/H107)*B$104</f>
        <v>48286.400000000001</v>
      </c>
      <c r="J107" s="42">
        <f t="shared" si="16"/>
        <v>91286.399999999994</v>
      </c>
      <c r="K107" s="42">
        <f t="shared" si="17"/>
        <v>91300</v>
      </c>
    </row>
    <row r="108" spans="1:11" ht="15" customHeight="1">
      <c r="A108" s="330"/>
      <c r="B108" s="333"/>
      <c r="C108" s="333"/>
      <c r="D108" s="333"/>
      <c r="E108" s="333"/>
      <c r="F108" s="348"/>
      <c r="G108" s="55" t="s">
        <v>22</v>
      </c>
      <c r="H108" s="82">
        <v>5</v>
      </c>
      <c r="I108" s="82">
        <f>計算基礎!$H$4*(計算基礎!$G$28/H108)*B$104</f>
        <v>57943.680000000008</v>
      </c>
      <c r="J108" s="42">
        <f t="shared" si="16"/>
        <v>100943.68000000001</v>
      </c>
      <c r="K108" s="42">
        <f t="shared" si="17"/>
        <v>101000</v>
      </c>
    </row>
    <row r="109" spans="1:11" ht="15" customHeight="1">
      <c r="A109" s="330"/>
      <c r="B109" s="333"/>
      <c r="C109" s="333"/>
      <c r="D109" s="333"/>
      <c r="E109" s="333"/>
      <c r="F109" s="348"/>
      <c r="G109" s="55" t="s">
        <v>23</v>
      </c>
      <c r="H109" s="82">
        <v>5</v>
      </c>
      <c r="I109" s="82">
        <f>計算基礎!$H$4*(計算基礎!$G$28/H109)*B$104</f>
        <v>57943.680000000008</v>
      </c>
      <c r="J109" s="42">
        <f t="shared" si="16"/>
        <v>100943.68000000001</v>
      </c>
      <c r="K109" s="42">
        <f t="shared" si="17"/>
        <v>101000</v>
      </c>
    </row>
    <row r="110" spans="1:11" ht="15" customHeight="1" thickBot="1">
      <c r="A110" s="335"/>
      <c r="B110" s="337"/>
      <c r="C110" s="337"/>
      <c r="D110" s="337"/>
      <c r="E110" s="337"/>
      <c r="F110" s="349"/>
      <c r="G110" s="56" t="s">
        <v>24</v>
      </c>
      <c r="H110" s="87">
        <v>4</v>
      </c>
      <c r="I110" s="87">
        <f>計算基礎!$H$4*(計算基礎!$G$28/H110)*B$104</f>
        <v>72429.600000000006</v>
      </c>
      <c r="J110" s="165">
        <f t="shared" si="16"/>
        <v>115429.6</v>
      </c>
      <c r="K110" s="41">
        <f t="shared" si="17"/>
        <v>115500</v>
      </c>
    </row>
    <row r="111" spans="1:11" ht="15" customHeight="1" thickTop="1">
      <c r="A111" s="341">
        <v>1900</v>
      </c>
      <c r="B111" s="333">
        <v>6</v>
      </c>
      <c r="C111" s="333">
        <f>計算基礎!$J$2*B111</f>
        <v>37800</v>
      </c>
      <c r="D111" s="333">
        <f>A111*2</f>
        <v>3800</v>
      </c>
      <c r="E111" s="333">
        <f>A111+25</f>
        <v>1925</v>
      </c>
      <c r="F111" s="348">
        <f>ROUNDUP(((24*E111^2)+(2670*E111))*0.0001/B111,-2)</f>
        <v>1600</v>
      </c>
      <c r="G111" s="53" t="s">
        <v>58</v>
      </c>
      <c r="H111" s="81">
        <v>11</v>
      </c>
      <c r="I111" s="81">
        <f>計算基礎!$H$4*(計算基礎!$G$28/H111)*B$111</f>
        <v>26338.036363636365</v>
      </c>
      <c r="J111" s="42">
        <f t="shared" ref="J111:J117" si="18">C$111+D$111+F$111+I111</f>
        <v>69538.036363636362</v>
      </c>
      <c r="K111" s="42">
        <f t="shared" si="17"/>
        <v>69600</v>
      </c>
    </row>
    <row r="112" spans="1:11" ht="15" customHeight="1">
      <c r="A112" s="330"/>
      <c r="B112" s="333"/>
      <c r="C112" s="333"/>
      <c r="D112" s="333"/>
      <c r="E112" s="333"/>
      <c r="F112" s="348"/>
      <c r="G112" s="55" t="s">
        <v>19</v>
      </c>
      <c r="H112" s="82">
        <v>8</v>
      </c>
      <c r="I112" s="82">
        <f>計算基礎!$H$4*(計算基礎!$G$28/H112)*B$111</f>
        <v>36214.800000000003</v>
      </c>
      <c r="J112" s="42">
        <f t="shared" si="18"/>
        <v>79414.8</v>
      </c>
      <c r="K112" s="42">
        <f t="shared" si="17"/>
        <v>79500</v>
      </c>
    </row>
    <row r="113" spans="1:11" ht="15" customHeight="1">
      <c r="A113" s="330"/>
      <c r="B113" s="333"/>
      <c r="C113" s="333"/>
      <c r="D113" s="333"/>
      <c r="E113" s="333"/>
      <c r="F113" s="348"/>
      <c r="G113" s="55" t="s">
        <v>20</v>
      </c>
      <c r="H113" s="82">
        <v>7</v>
      </c>
      <c r="I113" s="82">
        <f>計算基礎!$H$4*(計算基礎!$G$28/H113)*B$111</f>
        <v>41388.342857142859</v>
      </c>
      <c r="J113" s="42">
        <f t="shared" si="18"/>
        <v>84588.342857142852</v>
      </c>
      <c r="K113" s="42">
        <f t="shared" si="17"/>
        <v>84600</v>
      </c>
    </row>
    <row r="114" spans="1:11" ht="15" customHeight="1">
      <c r="A114" s="330"/>
      <c r="B114" s="333"/>
      <c r="C114" s="333"/>
      <c r="D114" s="333"/>
      <c r="E114" s="333"/>
      <c r="F114" s="348"/>
      <c r="G114" s="55" t="s">
        <v>21</v>
      </c>
      <c r="H114" s="82">
        <v>6</v>
      </c>
      <c r="I114" s="82">
        <f>計算基礎!$H$4*(計算基礎!$G$28/H114)*B$111</f>
        <v>48286.400000000001</v>
      </c>
      <c r="J114" s="42">
        <f t="shared" si="18"/>
        <v>91486.399999999994</v>
      </c>
      <c r="K114" s="42">
        <f t="shared" si="17"/>
        <v>91500</v>
      </c>
    </row>
    <row r="115" spans="1:11" ht="15" customHeight="1">
      <c r="A115" s="330"/>
      <c r="B115" s="333"/>
      <c r="C115" s="333"/>
      <c r="D115" s="333"/>
      <c r="E115" s="333"/>
      <c r="F115" s="348"/>
      <c r="G115" s="55" t="s">
        <v>22</v>
      </c>
      <c r="H115" s="82">
        <v>5</v>
      </c>
      <c r="I115" s="82">
        <f>計算基礎!$H$4*(計算基礎!$G$28/H115)*B$111</f>
        <v>57943.680000000008</v>
      </c>
      <c r="J115" s="42">
        <f t="shared" si="18"/>
        <v>101143.68000000001</v>
      </c>
      <c r="K115" s="42">
        <f t="shared" si="17"/>
        <v>101200</v>
      </c>
    </row>
    <row r="116" spans="1:11" ht="15" customHeight="1">
      <c r="A116" s="330"/>
      <c r="B116" s="333"/>
      <c r="C116" s="333"/>
      <c r="D116" s="333"/>
      <c r="E116" s="333"/>
      <c r="F116" s="348"/>
      <c r="G116" s="55" t="s">
        <v>23</v>
      </c>
      <c r="H116" s="82">
        <v>5</v>
      </c>
      <c r="I116" s="82">
        <f>計算基礎!$H$4*(計算基礎!$G$28/H116)*B$111</f>
        <v>57943.680000000008</v>
      </c>
      <c r="J116" s="42">
        <f t="shared" si="18"/>
        <v>101143.68000000001</v>
      </c>
      <c r="K116" s="42">
        <f t="shared" si="17"/>
        <v>101200</v>
      </c>
    </row>
    <row r="117" spans="1:11" ht="15" customHeight="1" thickBot="1">
      <c r="A117" s="335"/>
      <c r="B117" s="337"/>
      <c r="C117" s="337"/>
      <c r="D117" s="337"/>
      <c r="E117" s="337"/>
      <c r="F117" s="349"/>
      <c r="G117" s="56" t="s">
        <v>24</v>
      </c>
      <c r="H117" s="87">
        <v>4</v>
      </c>
      <c r="I117" s="87">
        <f>計算基礎!$H$4*(計算基礎!$G$28/H117)*B$111</f>
        <v>72429.600000000006</v>
      </c>
      <c r="J117" s="41">
        <f t="shared" si="18"/>
        <v>115629.6</v>
      </c>
      <c r="K117" s="41">
        <f t="shared" si="17"/>
        <v>115700</v>
      </c>
    </row>
    <row r="118" spans="1:11" ht="15" customHeight="1" thickTop="1">
      <c r="A118" s="329">
        <v>1950</v>
      </c>
      <c r="B118" s="332">
        <v>6</v>
      </c>
      <c r="C118" s="332">
        <f>計算基礎!$J$2*B118</f>
        <v>37800</v>
      </c>
      <c r="D118" s="332">
        <f>A118*2</f>
        <v>3900</v>
      </c>
      <c r="E118" s="342">
        <f>A118+25</f>
        <v>1975</v>
      </c>
      <c r="F118" s="350">
        <f>ROUNDUP(((24*E118^2)+(2670*E118))*0.0001/B118,-2)</f>
        <v>1700</v>
      </c>
      <c r="G118" s="58" t="s">
        <v>58</v>
      </c>
      <c r="H118" s="86">
        <v>11</v>
      </c>
      <c r="I118" s="86">
        <f>計算基礎!$H$4*(計算基礎!$G$28/H118)*B$118</f>
        <v>26338.036363636365</v>
      </c>
      <c r="J118" s="42">
        <f t="shared" ref="J118:J124" si="19">C$118+D$118+F$118+I118</f>
        <v>69738.036363636362</v>
      </c>
      <c r="K118" s="42">
        <f t="shared" si="17"/>
        <v>69800</v>
      </c>
    </row>
    <row r="119" spans="1:11" ht="15" customHeight="1">
      <c r="A119" s="330"/>
      <c r="B119" s="333"/>
      <c r="C119" s="333"/>
      <c r="D119" s="333"/>
      <c r="E119" s="333"/>
      <c r="F119" s="348"/>
      <c r="G119" s="55" t="s">
        <v>19</v>
      </c>
      <c r="H119" s="82">
        <v>8</v>
      </c>
      <c r="I119" s="82">
        <f>計算基礎!$H$4*(計算基礎!$G$28/H119)*B$118</f>
        <v>36214.800000000003</v>
      </c>
      <c r="J119" s="42">
        <f t="shared" si="19"/>
        <v>79614.8</v>
      </c>
      <c r="K119" s="42">
        <f t="shared" si="17"/>
        <v>79700</v>
      </c>
    </row>
    <row r="120" spans="1:11" ht="15" customHeight="1">
      <c r="A120" s="330"/>
      <c r="B120" s="333"/>
      <c r="C120" s="333"/>
      <c r="D120" s="333"/>
      <c r="E120" s="333"/>
      <c r="F120" s="348"/>
      <c r="G120" s="55" t="s">
        <v>20</v>
      </c>
      <c r="H120" s="82">
        <v>7</v>
      </c>
      <c r="I120" s="82">
        <f>計算基礎!$H$4*(計算基礎!$G$28/H120)*B$118</f>
        <v>41388.342857142859</v>
      </c>
      <c r="J120" s="42">
        <f t="shared" si="19"/>
        <v>84788.342857142852</v>
      </c>
      <c r="K120" s="42">
        <f t="shared" si="17"/>
        <v>84800</v>
      </c>
    </row>
    <row r="121" spans="1:11" ht="15" customHeight="1">
      <c r="A121" s="330"/>
      <c r="B121" s="333"/>
      <c r="C121" s="333"/>
      <c r="D121" s="333"/>
      <c r="E121" s="333"/>
      <c r="F121" s="348"/>
      <c r="G121" s="55" t="s">
        <v>21</v>
      </c>
      <c r="H121" s="82">
        <v>6</v>
      </c>
      <c r="I121" s="82">
        <f>計算基礎!$H$4*(計算基礎!$G$28/H121)*B$118</f>
        <v>48286.400000000001</v>
      </c>
      <c r="J121" s="42">
        <f t="shared" si="19"/>
        <v>91686.399999999994</v>
      </c>
      <c r="K121" s="42">
        <f t="shared" si="17"/>
        <v>91700</v>
      </c>
    </row>
    <row r="122" spans="1:11" ht="15" customHeight="1">
      <c r="A122" s="330"/>
      <c r="B122" s="333"/>
      <c r="C122" s="333"/>
      <c r="D122" s="333"/>
      <c r="E122" s="333"/>
      <c r="F122" s="348"/>
      <c r="G122" s="55" t="s">
        <v>22</v>
      </c>
      <c r="H122" s="82">
        <v>5</v>
      </c>
      <c r="I122" s="82">
        <f>計算基礎!$H$4*(計算基礎!$G$28/H122)*B$118</f>
        <v>57943.680000000008</v>
      </c>
      <c r="J122" s="42">
        <f t="shared" si="19"/>
        <v>101343.68000000001</v>
      </c>
      <c r="K122" s="42">
        <f t="shared" si="17"/>
        <v>101400</v>
      </c>
    </row>
    <row r="123" spans="1:11" ht="15" customHeight="1">
      <c r="A123" s="330"/>
      <c r="B123" s="333"/>
      <c r="C123" s="333"/>
      <c r="D123" s="333"/>
      <c r="E123" s="333"/>
      <c r="F123" s="348"/>
      <c r="G123" s="55" t="s">
        <v>23</v>
      </c>
      <c r="H123" s="82">
        <v>5</v>
      </c>
      <c r="I123" s="82">
        <f>計算基礎!$H$4*(計算基礎!$G$28/H123)*B$118</f>
        <v>57943.680000000008</v>
      </c>
      <c r="J123" s="42">
        <f t="shared" si="19"/>
        <v>101343.68000000001</v>
      </c>
      <c r="K123" s="42">
        <f t="shared" si="17"/>
        <v>101400</v>
      </c>
    </row>
    <row r="124" spans="1:11" ht="15" customHeight="1" thickBot="1">
      <c r="A124" s="335"/>
      <c r="B124" s="337"/>
      <c r="C124" s="337"/>
      <c r="D124" s="337"/>
      <c r="E124" s="337"/>
      <c r="F124" s="349"/>
      <c r="G124" s="56" t="s">
        <v>24</v>
      </c>
      <c r="H124" s="87">
        <v>4</v>
      </c>
      <c r="I124" s="87">
        <f>計算基礎!$H$4*(計算基礎!$G$28/H124)*B$118</f>
        <v>72429.600000000006</v>
      </c>
      <c r="J124" s="41">
        <f t="shared" si="19"/>
        <v>115829.6</v>
      </c>
      <c r="K124" s="41">
        <f t="shared" si="17"/>
        <v>115900</v>
      </c>
    </row>
    <row r="125" spans="1:11" ht="15" customHeight="1" thickTop="1">
      <c r="A125" s="341">
        <v>2000</v>
      </c>
      <c r="B125" s="332">
        <v>6</v>
      </c>
      <c r="C125" s="332">
        <f>計算基礎!$J$2*B125</f>
        <v>37800</v>
      </c>
      <c r="D125" s="332">
        <f>A125*2</f>
        <v>4000</v>
      </c>
      <c r="E125" s="342">
        <f>A125+25</f>
        <v>2025</v>
      </c>
      <c r="F125" s="350">
        <f>ROUNDUP(((24*E125^2)+(2670*E125))*0.0001/B125,-2)</f>
        <v>1800</v>
      </c>
      <c r="G125" s="53" t="s">
        <v>58</v>
      </c>
      <c r="H125" s="81">
        <v>11</v>
      </c>
      <c r="I125" s="81">
        <f>計算基礎!$H$4*(計算基礎!$G$28/H125)*B$125</f>
        <v>26338.036363636365</v>
      </c>
      <c r="J125" s="42">
        <f t="shared" ref="J125:J131" si="20">C$125+D$125+F$125+I125</f>
        <v>69938.036363636362</v>
      </c>
      <c r="K125" s="42">
        <f t="shared" si="17"/>
        <v>70000</v>
      </c>
    </row>
    <row r="126" spans="1:11" ht="15" customHeight="1">
      <c r="A126" s="330"/>
      <c r="B126" s="333"/>
      <c r="C126" s="333"/>
      <c r="D126" s="333"/>
      <c r="E126" s="333"/>
      <c r="F126" s="348"/>
      <c r="G126" s="55" t="s">
        <v>19</v>
      </c>
      <c r="H126" s="82">
        <v>8</v>
      </c>
      <c r="I126" s="82">
        <f>計算基礎!$H$4*(計算基礎!$G$28/H126)*B$125</f>
        <v>36214.800000000003</v>
      </c>
      <c r="J126" s="42">
        <f t="shared" si="20"/>
        <v>79814.8</v>
      </c>
      <c r="K126" s="42">
        <f t="shared" si="17"/>
        <v>79900</v>
      </c>
    </row>
    <row r="127" spans="1:11" ht="15" customHeight="1">
      <c r="A127" s="330"/>
      <c r="B127" s="333"/>
      <c r="C127" s="333"/>
      <c r="D127" s="333"/>
      <c r="E127" s="333"/>
      <c r="F127" s="348"/>
      <c r="G127" s="55" t="s">
        <v>20</v>
      </c>
      <c r="H127" s="82">
        <v>7</v>
      </c>
      <c r="I127" s="82">
        <f>計算基礎!$H$4*(計算基礎!$G$28/H127)*B$125</f>
        <v>41388.342857142859</v>
      </c>
      <c r="J127" s="42">
        <f t="shared" si="20"/>
        <v>84988.342857142852</v>
      </c>
      <c r="K127" s="42">
        <f t="shared" si="17"/>
        <v>85000</v>
      </c>
    </row>
    <row r="128" spans="1:11" ht="15" customHeight="1">
      <c r="A128" s="330"/>
      <c r="B128" s="333"/>
      <c r="C128" s="333"/>
      <c r="D128" s="333"/>
      <c r="E128" s="333"/>
      <c r="F128" s="348"/>
      <c r="G128" s="55" t="s">
        <v>21</v>
      </c>
      <c r="H128" s="82">
        <v>6</v>
      </c>
      <c r="I128" s="82">
        <f>計算基礎!$H$4*(計算基礎!$G$28/H128)*B$125</f>
        <v>48286.400000000001</v>
      </c>
      <c r="J128" s="42">
        <f t="shared" si="20"/>
        <v>91886.399999999994</v>
      </c>
      <c r="K128" s="42">
        <f t="shared" si="17"/>
        <v>91900</v>
      </c>
    </row>
    <row r="129" spans="1:11" ht="15" customHeight="1">
      <c r="A129" s="330"/>
      <c r="B129" s="333"/>
      <c r="C129" s="333"/>
      <c r="D129" s="333"/>
      <c r="E129" s="333"/>
      <c r="F129" s="348"/>
      <c r="G129" s="55" t="s">
        <v>22</v>
      </c>
      <c r="H129" s="82">
        <v>5</v>
      </c>
      <c r="I129" s="82">
        <f>計算基礎!$H$4*(計算基礎!$G$28/H129)*B$125</f>
        <v>57943.680000000008</v>
      </c>
      <c r="J129" s="42">
        <f t="shared" si="20"/>
        <v>101543.68000000001</v>
      </c>
      <c r="K129" s="42">
        <f t="shared" si="17"/>
        <v>101600</v>
      </c>
    </row>
    <row r="130" spans="1:11" ht="15" customHeight="1">
      <c r="A130" s="330"/>
      <c r="B130" s="333"/>
      <c r="C130" s="333"/>
      <c r="D130" s="333"/>
      <c r="E130" s="333"/>
      <c r="F130" s="348"/>
      <c r="G130" s="55" t="s">
        <v>23</v>
      </c>
      <c r="H130" s="82">
        <v>5</v>
      </c>
      <c r="I130" s="82">
        <f>計算基礎!$H$4*(計算基礎!$G$28/H130)*B$125</f>
        <v>57943.680000000008</v>
      </c>
      <c r="J130" s="42">
        <f t="shared" si="20"/>
        <v>101543.68000000001</v>
      </c>
      <c r="K130" s="42">
        <f t="shared" si="17"/>
        <v>101600</v>
      </c>
    </row>
    <row r="131" spans="1:11" ht="15" customHeight="1" thickBot="1">
      <c r="A131" s="331"/>
      <c r="B131" s="337"/>
      <c r="C131" s="337"/>
      <c r="D131" s="337"/>
      <c r="E131" s="337"/>
      <c r="F131" s="349"/>
      <c r="G131" s="57" t="s">
        <v>24</v>
      </c>
      <c r="H131" s="151">
        <v>4</v>
      </c>
      <c r="I131" s="151">
        <f>計算基礎!$H$4*(計算基礎!$G$28/H131)*B$125</f>
        <v>72429.600000000006</v>
      </c>
      <c r="J131" s="41">
        <f t="shared" si="20"/>
        <v>116029.6</v>
      </c>
      <c r="K131" s="41">
        <f t="shared" si="17"/>
        <v>116100</v>
      </c>
    </row>
    <row r="132" spans="1:11" ht="15" customHeight="1" thickTop="1">
      <c r="A132" s="329">
        <v>2050</v>
      </c>
      <c r="B132" s="332">
        <v>6</v>
      </c>
      <c r="C132" s="332">
        <f>計算基礎!$J$2*B132</f>
        <v>37800</v>
      </c>
      <c r="D132" s="332">
        <f>A132*2</f>
        <v>4100</v>
      </c>
      <c r="E132" s="342">
        <f>A132+25</f>
        <v>2075</v>
      </c>
      <c r="F132" s="350">
        <f>ROUNDUP(((24*E132^2)+(2670*E132))*0.0001/B132,-2)</f>
        <v>1900</v>
      </c>
      <c r="G132" s="58" t="s">
        <v>58</v>
      </c>
      <c r="H132" s="86">
        <v>11</v>
      </c>
      <c r="I132" s="86">
        <f>計算基礎!$H$4*(計算基礎!$G$28/H132)*B$132</f>
        <v>26338.036363636365</v>
      </c>
      <c r="J132" s="42">
        <f t="shared" ref="J132:J138" si="21">C$132+D$132+F$132+I132</f>
        <v>70138.036363636362</v>
      </c>
      <c r="K132" s="42">
        <f t="shared" si="17"/>
        <v>70200</v>
      </c>
    </row>
    <row r="133" spans="1:11" ht="15" customHeight="1">
      <c r="A133" s="330"/>
      <c r="B133" s="333"/>
      <c r="C133" s="333"/>
      <c r="D133" s="333"/>
      <c r="E133" s="333"/>
      <c r="F133" s="348"/>
      <c r="G133" s="55" t="s">
        <v>19</v>
      </c>
      <c r="H133" s="82">
        <v>8</v>
      </c>
      <c r="I133" s="82">
        <f>計算基礎!$H$4*(計算基礎!$G$28/H133)*B$132</f>
        <v>36214.800000000003</v>
      </c>
      <c r="J133" s="42">
        <f t="shared" si="21"/>
        <v>80014.8</v>
      </c>
      <c r="K133" s="42">
        <f t="shared" si="17"/>
        <v>80100</v>
      </c>
    </row>
    <row r="134" spans="1:11" ht="15" customHeight="1">
      <c r="A134" s="330"/>
      <c r="B134" s="333"/>
      <c r="C134" s="333"/>
      <c r="D134" s="333"/>
      <c r="E134" s="333"/>
      <c r="F134" s="348"/>
      <c r="G134" s="55" t="s">
        <v>20</v>
      </c>
      <c r="H134" s="82">
        <v>7</v>
      </c>
      <c r="I134" s="82">
        <f>計算基礎!$H$4*(計算基礎!$G$28/H134)*B$132</f>
        <v>41388.342857142859</v>
      </c>
      <c r="J134" s="42">
        <f t="shared" si="21"/>
        <v>85188.342857142852</v>
      </c>
      <c r="K134" s="42">
        <f t="shared" si="17"/>
        <v>85200</v>
      </c>
    </row>
    <row r="135" spans="1:11" ht="15" customHeight="1">
      <c r="A135" s="330"/>
      <c r="B135" s="333"/>
      <c r="C135" s="333"/>
      <c r="D135" s="333"/>
      <c r="E135" s="333"/>
      <c r="F135" s="348"/>
      <c r="G135" s="55" t="s">
        <v>21</v>
      </c>
      <c r="H135" s="82">
        <v>6</v>
      </c>
      <c r="I135" s="82">
        <f>計算基礎!$H$4*(計算基礎!$G$28/H135)*B$132</f>
        <v>48286.400000000001</v>
      </c>
      <c r="J135" s="42">
        <f t="shared" si="21"/>
        <v>92086.399999999994</v>
      </c>
      <c r="K135" s="42">
        <f t="shared" si="17"/>
        <v>92100</v>
      </c>
    </row>
    <row r="136" spans="1:11" ht="15" customHeight="1">
      <c r="A136" s="330"/>
      <c r="B136" s="333"/>
      <c r="C136" s="333"/>
      <c r="D136" s="333"/>
      <c r="E136" s="333"/>
      <c r="F136" s="348"/>
      <c r="G136" s="55" t="s">
        <v>22</v>
      </c>
      <c r="H136" s="82">
        <v>5</v>
      </c>
      <c r="I136" s="82">
        <f>計算基礎!$H$4*(計算基礎!$G$28/H136)*B$132</f>
        <v>57943.680000000008</v>
      </c>
      <c r="J136" s="42">
        <f t="shared" si="21"/>
        <v>101743.68000000001</v>
      </c>
      <c r="K136" s="42">
        <f t="shared" si="17"/>
        <v>101800</v>
      </c>
    </row>
    <row r="137" spans="1:11" ht="15" customHeight="1">
      <c r="A137" s="330"/>
      <c r="B137" s="333"/>
      <c r="C137" s="333"/>
      <c r="D137" s="333"/>
      <c r="E137" s="333"/>
      <c r="F137" s="348"/>
      <c r="G137" s="55" t="s">
        <v>23</v>
      </c>
      <c r="H137" s="82">
        <v>4</v>
      </c>
      <c r="I137" s="82">
        <f>計算基礎!$H$4*(計算基礎!$G$28/H137)*B$132</f>
        <v>72429.600000000006</v>
      </c>
      <c r="J137" s="42">
        <f t="shared" si="21"/>
        <v>116229.6</v>
      </c>
      <c r="K137" s="42">
        <f t="shared" si="17"/>
        <v>116300</v>
      </c>
    </row>
    <row r="138" spans="1:11" ht="15" customHeight="1" thickBot="1">
      <c r="A138" s="331"/>
      <c r="B138" s="333"/>
      <c r="C138" s="333"/>
      <c r="D138" s="333"/>
      <c r="E138" s="333"/>
      <c r="F138" s="348"/>
      <c r="G138" s="57" t="s">
        <v>24</v>
      </c>
      <c r="H138" s="151">
        <v>4</v>
      </c>
      <c r="I138" s="151">
        <f>計算基礎!$H$4*(計算基礎!$G$28/H138)*B$132</f>
        <v>72429.600000000006</v>
      </c>
      <c r="J138" s="176">
        <f t="shared" si="21"/>
        <v>116229.6</v>
      </c>
      <c r="K138" s="176">
        <f t="shared" si="17"/>
        <v>116300</v>
      </c>
    </row>
    <row r="139" spans="1:11" ht="15" customHeight="1" thickTop="1">
      <c r="A139" s="329">
        <v>2100</v>
      </c>
      <c r="B139" s="332">
        <v>6</v>
      </c>
      <c r="C139" s="332">
        <f>計算基礎!$J$2*B139</f>
        <v>37800</v>
      </c>
      <c r="D139" s="332">
        <f>A139*2</f>
        <v>4200</v>
      </c>
      <c r="E139" s="332">
        <f>A139+25</f>
        <v>2125</v>
      </c>
      <c r="F139" s="350">
        <f>ROUNDUP(((24*E139^2)+(2670*E139))*0.0001/B139,-2)</f>
        <v>2000</v>
      </c>
      <c r="G139" s="58" t="s">
        <v>58</v>
      </c>
      <c r="H139" s="86">
        <v>11</v>
      </c>
      <c r="I139" s="86">
        <f>計算基礎!$H$4*(計算基礎!$G$28/H139)*B$139</f>
        <v>26338.036363636365</v>
      </c>
      <c r="J139" s="60">
        <f t="shared" ref="J139:J145" si="22">C$139+D$139+F$139+I139</f>
        <v>70338.036363636362</v>
      </c>
      <c r="K139" s="60">
        <f t="shared" si="17"/>
        <v>70400</v>
      </c>
    </row>
    <row r="140" spans="1:11" ht="15" customHeight="1">
      <c r="A140" s="330"/>
      <c r="B140" s="333"/>
      <c r="C140" s="333"/>
      <c r="D140" s="333"/>
      <c r="E140" s="333"/>
      <c r="F140" s="348"/>
      <c r="G140" s="55" t="s">
        <v>19</v>
      </c>
      <c r="H140" s="82">
        <v>8</v>
      </c>
      <c r="I140" s="82">
        <f>計算基礎!$H$4*(計算基礎!$G$28/H140)*B$139</f>
        <v>36214.800000000003</v>
      </c>
      <c r="J140" s="42">
        <f t="shared" si="22"/>
        <v>80214.8</v>
      </c>
      <c r="K140" s="42">
        <f t="shared" si="17"/>
        <v>80300</v>
      </c>
    </row>
    <row r="141" spans="1:11" ht="15" customHeight="1">
      <c r="A141" s="330"/>
      <c r="B141" s="333"/>
      <c r="C141" s="333"/>
      <c r="D141" s="333"/>
      <c r="E141" s="333"/>
      <c r="F141" s="348"/>
      <c r="G141" s="55" t="s">
        <v>20</v>
      </c>
      <c r="H141" s="82">
        <v>7</v>
      </c>
      <c r="I141" s="82">
        <f>計算基礎!$H$4*(計算基礎!$G$28/H141)*B$139</f>
        <v>41388.342857142859</v>
      </c>
      <c r="J141" s="42">
        <f t="shared" si="22"/>
        <v>85388.342857142852</v>
      </c>
      <c r="K141" s="42">
        <f t="shared" si="17"/>
        <v>85400</v>
      </c>
    </row>
    <row r="142" spans="1:11" ht="15" customHeight="1">
      <c r="A142" s="330"/>
      <c r="B142" s="333"/>
      <c r="C142" s="333"/>
      <c r="D142" s="333"/>
      <c r="E142" s="333"/>
      <c r="F142" s="348"/>
      <c r="G142" s="55" t="s">
        <v>21</v>
      </c>
      <c r="H142" s="82">
        <v>6</v>
      </c>
      <c r="I142" s="82">
        <f>計算基礎!$H$4*(計算基礎!$G$28/H142)*B$139</f>
        <v>48286.400000000001</v>
      </c>
      <c r="J142" s="42">
        <f t="shared" si="22"/>
        <v>92286.399999999994</v>
      </c>
      <c r="K142" s="42">
        <f t="shared" si="17"/>
        <v>92300</v>
      </c>
    </row>
    <row r="143" spans="1:11" ht="15" customHeight="1">
      <c r="A143" s="330"/>
      <c r="B143" s="333"/>
      <c r="C143" s="333"/>
      <c r="D143" s="333"/>
      <c r="E143" s="333"/>
      <c r="F143" s="348"/>
      <c r="G143" s="55" t="s">
        <v>22</v>
      </c>
      <c r="H143" s="82">
        <v>5</v>
      </c>
      <c r="I143" s="82">
        <f>計算基礎!$H$4*(計算基礎!$G$28/H143)*B$139</f>
        <v>57943.680000000008</v>
      </c>
      <c r="J143" s="42">
        <f t="shared" si="22"/>
        <v>101943.68000000001</v>
      </c>
      <c r="K143" s="42">
        <f t="shared" si="17"/>
        <v>102000</v>
      </c>
    </row>
    <row r="144" spans="1:11" ht="15" customHeight="1">
      <c r="A144" s="330"/>
      <c r="B144" s="333"/>
      <c r="C144" s="333"/>
      <c r="D144" s="333"/>
      <c r="E144" s="333"/>
      <c r="F144" s="348"/>
      <c r="G144" s="55" t="s">
        <v>23</v>
      </c>
      <c r="H144" s="82">
        <v>4</v>
      </c>
      <c r="I144" s="82">
        <f>計算基礎!$H$4*(計算基礎!$G$28/H144)*B$139</f>
        <v>72429.600000000006</v>
      </c>
      <c r="J144" s="42">
        <f t="shared" si="22"/>
        <v>116429.6</v>
      </c>
      <c r="K144" s="42">
        <f t="shared" si="17"/>
        <v>116500</v>
      </c>
    </row>
    <row r="145" spans="1:11" ht="15" customHeight="1" thickBot="1">
      <c r="A145" s="344"/>
      <c r="B145" s="345"/>
      <c r="C145" s="345"/>
      <c r="D145" s="345"/>
      <c r="E145" s="345"/>
      <c r="F145" s="352"/>
      <c r="G145" s="121" t="s">
        <v>24</v>
      </c>
      <c r="H145" s="167">
        <v>4</v>
      </c>
      <c r="I145" s="167">
        <f>計算基礎!$H$4*(計算基礎!$G$28/H145)*B$139</f>
        <v>72429.600000000006</v>
      </c>
      <c r="J145" s="63">
        <f t="shared" si="22"/>
        <v>116429.6</v>
      </c>
      <c r="K145" s="63">
        <f t="shared" si="17"/>
        <v>116500</v>
      </c>
    </row>
    <row r="146" spans="1:11" ht="15" customHeight="1" thickTop="1">
      <c r="A146" s="334">
        <v>2150</v>
      </c>
      <c r="B146" s="336">
        <v>7</v>
      </c>
      <c r="C146" s="336">
        <f>計算基礎!$J$2*B146</f>
        <v>44100</v>
      </c>
      <c r="D146" s="336">
        <f>A146*2</f>
        <v>4300</v>
      </c>
      <c r="E146" s="336">
        <f>A146+25</f>
        <v>2175</v>
      </c>
      <c r="F146" s="351">
        <f>ROUNDUP(((24*E146^2)+(2670*E146))*0.0001/B146,-2)</f>
        <v>1800</v>
      </c>
      <c r="G146" s="177" t="s">
        <v>58</v>
      </c>
      <c r="H146" s="179">
        <v>11</v>
      </c>
      <c r="I146" s="179">
        <f>計算基礎!$H$4*(計算基礎!$G$28/H146)*B$146</f>
        <v>30727.709090909091</v>
      </c>
      <c r="J146" s="180">
        <f t="shared" ref="J146:J152" si="23">C$146+D$146+F$146+I146</f>
        <v>80927.709090909091</v>
      </c>
      <c r="K146" s="180">
        <f t="shared" si="17"/>
        <v>81000</v>
      </c>
    </row>
    <row r="147" spans="1:11" ht="15" customHeight="1">
      <c r="A147" s="330"/>
      <c r="B147" s="333"/>
      <c r="C147" s="333"/>
      <c r="D147" s="333"/>
      <c r="E147" s="333"/>
      <c r="F147" s="348"/>
      <c r="G147" s="55" t="s">
        <v>19</v>
      </c>
      <c r="H147" s="82">
        <v>9</v>
      </c>
      <c r="I147" s="82">
        <f>計算基礎!$H$4*(計算基礎!$G$28/H147)*B$146</f>
        <v>37556.088888888888</v>
      </c>
      <c r="J147" s="42">
        <f t="shared" si="23"/>
        <v>87756.088888888888</v>
      </c>
      <c r="K147" s="42">
        <f t="shared" si="17"/>
        <v>87800</v>
      </c>
    </row>
    <row r="148" spans="1:11" ht="15" customHeight="1">
      <c r="A148" s="330"/>
      <c r="B148" s="333"/>
      <c r="C148" s="333"/>
      <c r="D148" s="333"/>
      <c r="E148" s="333"/>
      <c r="F148" s="348"/>
      <c r="G148" s="55" t="s">
        <v>20</v>
      </c>
      <c r="H148" s="82">
        <v>7</v>
      </c>
      <c r="I148" s="82">
        <f>計算基礎!$H$4*(計算基礎!$G$28/H148)*B$146</f>
        <v>48286.400000000001</v>
      </c>
      <c r="J148" s="42">
        <f t="shared" si="23"/>
        <v>98486.399999999994</v>
      </c>
      <c r="K148" s="42">
        <f t="shared" si="17"/>
        <v>98500</v>
      </c>
    </row>
    <row r="149" spans="1:11" ht="15" customHeight="1">
      <c r="A149" s="330"/>
      <c r="B149" s="333"/>
      <c r="C149" s="333"/>
      <c r="D149" s="333"/>
      <c r="E149" s="333"/>
      <c r="F149" s="348"/>
      <c r="G149" s="55" t="s">
        <v>21</v>
      </c>
      <c r="H149" s="82">
        <v>6</v>
      </c>
      <c r="I149" s="82">
        <f>計算基礎!$H$4*(計算基礎!$G$28/H149)*B$146</f>
        <v>56334.133333333331</v>
      </c>
      <c r="J149" s="42">
        <f t="shared" si="23"/>
        <v>106534.13333333333</v>
      </c>
      <c r="K149" s="42">
        <f t="shared" si="17"/>
        <v>106600</v>
      </c>
    </row>
    <row r="150" spans="1:11" ht="15" customHeight="1">
      <c r="A150" s="330"/>
      <c r="B150" s="333"/>
      <c r="C150" s="333"/>
      <c r="D150" s="333"/>
      <c r="E150" s="333"/>
      <c r="F150" s="348"/>
      <c r="G150" s="55" t="s">
        <v>22</v>
      </c>
      <c r="H150" s="82">
        <v>5</v>
      </c>
      <c r="I150" s="82">
        <f>計算基礎!$H$4*(計算基礎!$G$28/H150)*B$146</f>
        <v>67600.960000000006</v>
      </c>
      <c r="J150" s="42">
        <f t="shared" si="23"/>
        <v>117800.96000000001</v>
      </c>
      <c r="K150" s="42">
        <f t="shared" si="17"/>
        <v>117900</v>
      </c>
    </row>
    <row r="151" spans="1:11" ht="15" customHeight="1">
      <c r="A151" s="330"/>
      <c r="B151" s="333"/>
      <c r="C151" s="333"/>
      <c r="D151" s="333"/>
      <c r="E151" s="333"/>
      <c r="F151" s="348"/>
      <c r="G151" s="55" t="s">
        <v>23</v>
      </c>
      <c r="H151" s="82">
        <v>5</v>
      </c>
      <c r="I151" s="82">
        <f>計算基礎!$H$4*(計算基礎!$G$28/H151)*B$146</f>
        <v>67600.960000000006</v>
      </c>
      <c r="J151" s="42">
        <f t="shared" si="23"/>
        <v>117800.96000000001</v>
      </c>
      <c r="K151" s="42">
        <f t="shared" si="17"/>
        <v>117900</v>
      </c>
    </row>
    <row r="152" spans="1:11" ht="15" customHeight="1">
      <c r="A152" s="330"/>
      <c r="B152" s="346"/>
      <c r="C152" s="346"/>
      <c r="D152" s="346"/>
      <c r="E152" s="346"/>
      <c r="F152" s="341"/>
      <c r="G152" s="55" t="s">
        <v>24</v>
      </c>
      <c r="H152" s="82">
        <v>4</v>
      </c>
      <c r="I152" s="82">
        <f>計算基礎!$H$4*(計算基礎!$G$28/H152)*B$146</f>
        <v>84501.2</v>
      </c>
      <c r="J152" s="42">
        <f t="shared" si="23"/>
        <v>134701.20000000001</v>
      </c>
      <c r="K152" s="40">
        <f t="shared" si="17"/>
        <v>134800</v>
      </c>
    </row>
    <row r="153" spans="1:11" ht="15" customHeight="1" thickBot="1">
      <c r="A153" s="142"/>
      <c r="B153" s="142"/>
      <c r="C153" s="142"/>
      <c r="D153" s="142"/>
      <c r="E153" s="142"/>
      <c r="F153" s="142"/>
    </row>
    <row r="154" spans="1:11" ht="15" customHeight="1" thickBot="1">
      <c r="A154" s="145" t="s">
        <v>1</v>
      </c>
      <c r="B154" s="148" t="s">
        <v>61</v>
      </c>
      <c r="C154" s="147" t="str">
        <f>"融着費(@" &amp; 計算基礎!$J$2&amp;")"</f>
        <v>融着費(@6300)</v>
      </c>
      <c r="D154" s="148" t="s">
        <v>60</v>
      </c>
      <c r="E154" s="148"/>
      <c r="F154" s="148" t="s">
        <v>59</v>
      </c>
      <c r="G154" s="145" t="s">
        <v>0</v>
      </c>
      <c r="H154" s="146" t="s">
        <v>3</v>
      </c>
      <c r="I154" s="147" t="s">
        <v>2</v>
      </c>
      <c r="J154" s="150"/>
      <c r="K154" s="150" t="s">
        <v>49</v>
      </c>
    </row>
    <row r="155" spans="1:11" ht="15" customHeight="1" thickTop="1">
      <c r="A155" s="341">
        <v>2200</v>
      </c>
      <c r="B155" s="333">
        <v>7</v>
      </c>
      <c r="C155" s="333">
        <f>計算基礎!$J$2*B155</f>
        <v>44100</v>
      </c>
      <c r="D155" s="333">
        <f>A155*2</f>
        <v>4400</v>
      </c>
      <c r="E155" s="342">
        <f>A155+25</f>
        <v>2225</v>
      </c>
      <c r="F155" s="347">
        <f>ROUNDUP(((24*E155^2)+(2670*E155))*0.0001/B155,-2)</f>
        <v>1800</v>
      </c>
      <c r="G155" s="53" t="s">
        <v>58</v>
      </c>
      <c r="H155" s="81">
        <v>11</v>
      </c>
      <c r="I155" s="81">
        <f>計算基礎!$H$4*(計算基礎!$G$28/H155)*B$155</f>
        <v>30727.709090909091</v>
      </c>
      <c r="J155" s="42">
        <f t="shared" ref="J155:J161" si="24">C$155+D$155+F$155+I155</f>
        <v>81027.709090909091</v>
      </c>
      <c r="K155" s="42">
        <f t="shared" ref="K155:K203" si="25">ROUNDUP(J155,-2)</f>
        <v>81100</v>
      </c>
    </row>
    <row r="156" spans="1:11" ht="15" customHeight="1">
      <c r="A156" s="330"/>
      <c r="B156" s="333"/>
      <c r="C156" s="333"/>
      <c r="D156" s="333"/>
      <c r="E156" s="333"/>
      <c r="F156" s="348"/>
      <c r="G156" s="55" t="s">
        <v>19</v>
      </c>
      <c r="H156" s="82">
        <v>9</v>
      </c>
      <c r="I156" s="82">
        <f>計算基礎!$H$4*(計算基礎!$G$28/H156)*B$155</f>
        <v>37556.088888888888</v>
      </c>
      <c r="J156" s="42">
        <f t="shared" si="24"/>
        <v>87856.088888888888</v>
      </c>
      <c r="K156" s="42">
        <f t="shared" si="25"/>
        <v>87900</v>
      </c>
    </row>
    <row r="157" spans="1:11" ht="15" customHeight="1">
      <c r="A157" s="330"/>
      <c r="B157" s="333"/>
      <c r="C157" s="333"/>
      <c r="D157" s="333"/>
      <c r="E157" s="333"/>
      <c r="F157" s="348"/>
      <c r="G157" s="55" t="s">
        <v>20</v>
      </c>
      <c r="H157" s="82">
        <v>7</v>
      </c>
      <c r="I157" s="82">
        <f>計算基礎!$H$4*(計算基礎!$G$28/H157)*B$155</f>
        <v>48286.400000000001</v>
      </c>
      <c r="J157" s="42">
        <f t="shared" si="24"/>
        <v>98586.4</v>
      </c>
      <c r="K157" s="42">
        <f t="shared" si="25"/>
        <v>98600</v>
      </c>
    </row>
    <row r="158" spans="1:11" ht="15" customHeight="1">
      <c r="A158" s="330"/>
      <c r="B158" s="333"/>
      <c r="C158" s="333"/>
      <c r="D158" s="333"/>
      <c r="E158" s="333"/>
      <c r="F158" s="348"/>
      <c r="G158" s="55" t="s">
        <v>21</v>
      </c>
      <c r="H158" s="82">
        <v>6</v>
      </c>
      <c r="I158" s="82">
        <f>計算基礎!$H$4*(計算基礎!$G$28/H158)*B$155</f>
        <v>56334.133333333331</v>
      </c>
      <c r="J158" s="42">
        <f t="shared" si="24"/>
        <v>106634.13333333333</v>
      </c>
      <c r="K158" s="42">
        <f t="shared" si="25"/>
        <v>106700</v>
      </c>
    </row>
    <row r="159" spans="1:11" ht="15" customHeight="1">
      <c r="A159" s="330"/>
      <c r="B159" s="333"/>
      <c r="C159" s="333"/>
      <c r="D159" s="333"/>
      <c r="E159" s="333"/>
      <c r="F159" s="348"/>
      <c r="G159" s="55" t="s">
        <v>22</v>
      </c>
      <c r="H159" s="82">
        <v>5</v>
      </c>
      <c r="I159" s="82">
        <f>計算基礎!$H$4*(計算基礎!$G$28/H159)*B$155</f>
        <v>67600.960000000006</v>
      </c>
      <c r="J159" s="42">
        <f t="shared" si="24"/>
        <v>117900.96</v>
      </c>
      <c r="K159" s="42">
        <f t="shared" si="25"/>
        <v>118000</v>
      </c>
    </row>
    <row r="160" spans="1:11" ht="15" customHeight="1">
      <c r="A160" s="330"/>
      <c r="B160" s="333"/>
      <c r="C160" s="333"/>
      <c r="D160" s="333"/>
      <c r="E160" s="333"/>
      <c r="F160" s="348"/>
      <c r="G160" s="55" t="s">
        <v>23</v>
      </c>
      <c r="H160" s="82">
        <v>5</v>
      </c>
      <c r="I160" s="82">
        <f>計算基礎!$H$4*(計算基礎!$G$28/H160)*B$155</f>
        <v>67600.960000000006</v>
      </c>
      <c r="J160" s="42">
        <f t="shared" si="24"/>
        <v>117900.96</v>
      </c>
      <c r="K160" s="42">
        <f t="shared" si="25"/>
        <v>118000</v>
      </c>
    </row>
    <row r="161" spans="1:11" ht="15" customHeight="1" thickBot="1">
      <c r="A161" s="331"/>
      <c r="B161" s="333"/>
      <c r="C161" s="333"/>
      <c r="D161" s="333"/>
      <c r="E161" s="333"/>
      <c r="F161" s="348"/>
      <c r="G161" s="57" t="s">
        <v>24</v>
      </c>
      <c r="H161" s="151">
        <v>4</v>
      </c>
      <c r="I161" s="151">
        <f>計算基礎!$H$4*(計算基礎!$G$28/H161)*B$155</f>
        <v>84501.2</v>
      </c>
      <c r="J161" s="164">
        <f t="shared" si="24"/>
        <v>134801.20000000001</v>
      </c>
      <c r="K161" s="41">
        <f t="shared" si="25"/>
        <v>134900</v>
      </c>
    </row>
    <row r="162" spans="1:11" ht="15" customHeight="1" thickTop="1">
      <c r="A162" s="329">
        <v>2250</v>
      </c>
      <c r="B162" s="332">
        <v>7</v>
      </c>
      <c r="C162" s="332">
        <f>計算基礎!$J$2*B162</f>
        <v>44100</v>
      </c>
      <c r="D162" s="332">
        <f>A162*2</f>
        <v>4500</v>
      </c>
      <c r="E162" s="332">
        <f>A162+25</f>
        <v>2275</v>
      </c>
      <c r="F162" s="350">
        <f>ROUNDUP(((24*E162^2)+(2670*E162))*0.0001/B162,-2)</f>
        <v>1900</v>
      </c>
      <c r="G162" s="58" t="s">
        <v>58</v>
      </c>
      <c r="H162" s="86">
        <v>11</v>
      </c>
      <c r="I162" s="86">
        <f>計算基礎!$H$4*(計算基礎!$G$28/H162)*B$162</f>
        <v>30727.709090909091</v>
      </c>
      <c r="J162" s="60">
        <f t="shared" ref="J162:J168" si="26">C$162+D$162+F$162+I162</f>
        <v>81227.709090909091</v>
      </c>
      <c r="K162" s="42">
        <f t="shared" si="25"/>
        <v>81300</v>
      </c>
    </row>
    <row r="163" spans="1:11" ht="15" customHeight="1">
      <c r="A163" s="330"/>
      <c r="B163" s="333"/>
      <c r="C163" s="333"/>
      <c r="D163" s="333"/>
      <c r="E163" s="333"/>
      <c r="F163" s="348"/>
      <c r="G163" s="55" t="s">
        <v>19</v>
      </c>
      <c r="H163" s="82">
        <v>9</v>
      </c>
      <c r="I163" s="82">
        <f>計算基礎!$H$4*(計算基礎!$G$28/H163)*B$162</f>
        <v>37556.088888888888</v>
      </c>
      <c r="J163" s="42">
        <f t="shared" si="26"/>
        <v>88056.088888888888</v>
      </c>
      <c r="K163" s="42">
        <f t="shared" si="25"/>
        <v>88100</v>
      </c>
    </row>
    <row r="164" spans="1:11" ht="15" customHeight="1">
      <c r="A164" s="330"/>
      <c r="B164" s="333"/>
      <c r="C164" s="333"/>
      <c r="D164" s="333"/>
      <c r="E164" s="333"/>
      <c r="F164" s="348"/>
      <c r="G164" s="55" t="s">
        <v>20</v>
      </c>
      <c r="H164" s="82">
        <v>7</v>
      </c>
      <c r="I164" s="82">
        <f>計算基礎!$H$4*(計算基礎!$G$28/H164)*B$162</f>
        <v>48286.400000000001</v>
      </c>
      <c r="J164" s="42">
        <f t="shared" si="26"/>
        <v>98786.4</v>
      </c>
      <c r="K164" s="42">
        <f t="shared" si="25"/>
        <v>98800</v>
      </c>
    </row>
    <row r="165" spans="1:11" ht="15" customHeight="1">
      <c r="A165" s="330"/>
      <c r="B165" s="333"/>
      <c r="C165" s="333"/>
      <c r="D165" s="333"/>
      <c r="E165" s="333"/>
      <c r="F165" s="348"/>
      <c r="G165" s="55" t="s">
        <v>21</v>
      </c>
      <c r="H165" s="82">
        <v>6</v>
      </c>
      <c r="I165" s="82">
        <f>計算基礎!$H$4*(計算基礎!$G$28/H165)*B$162</f>
        <v>56334.133333333331</v>
      </c>
      <c r="J165" s="42">
        <f t="shared" si="26"/>
        <v>106834.13333333333</v>
      </c>
      <c r="K165" s="42">
        <f t="shared" si="25"/>
        <v>106900</v>
      </c>
    </row>
    <row r="166" spans="1:11" ht="15" customHeight="1">
      <c r="A166" s="330"/>
      <c r="B166" s="333"/>
      <c r="C166" s="333"/>
      <c r="D166" s="333"/>
      <c r="E166" s="333"/>
      <c r="F166" s="348"/>
      <c r="G166" s="55" t="s">
        <v>22</v>
      </c>
      <c r="H166" s="82">
        <v>5</v>
      </c>
      <c r="I166" s="82">
        <f>計算基礎!$H$4*(計算基礎!$G$28/H166)*B$162</f>
        <v>67600.960000000006</v>
      </c>
      <c r="J166" s="42">
        <f t="shared" si="26"/>
        <v>118100.96</v>
      </c>
      <c r="K166" s="42">
        <f t="shared" si="25"/>
        <v>118200</v>
      </c>
    </row>
    <row r="167" spans="1:11" ht="15" customHeight="1">
      <c r="A167" s="330"/>
      <c r="B167" s="333"/>
      <c r="C167" s="333"/>
      <c r="D167" s="333"/>
      <c r="E167" s="333"/>
      <c r="F167" s="348"/>
      <c r="G167" s="55" t="s">
        <v>23</v>
      </c>
      <c r="H167" s="82">
        <v>5</v>
      </c>
      <c r="I167" s="82">
        <f>計算基礎!$H$4*(計算基礎!$G$28/H167)*B$162</f>
        <v>67600.960000000006</v>
      </c>
      <c r="J167" s="42">
        <f t="shared" si="26"/>
        <v>118100.96</v>
      </c>
      <c r="K167" s="42">
        <f t="shared" si="25"/>
        <v>118200</v>
      </c>
    </row>
    <row r="168" spans="1:11" ht="15" customHeight="1" thickBot="1">
      <c r="A168" s="335"/>
      <c r="B168" s="337"/>
      <c r="C168" s="337"/>
      <c r="D168" s="337"/>
      <c r="E168" s="337"/>
      <c r="F168" s="349"/>
      <c r="G168" s="56" t="s">
        <v>24</v>
      </c>
      <c r="H168" s="87">
        <v>4</v>
      </c>
      <c r="I168" s="87">
        <f>計算基礎!$H$4*(計算基礎!$G$28/H168)*B$162</f>
        <v>84501.2</v>
      </c>
      <c r="J168" s="165">
        <f t="shared" si="26"/>
        <v>135001.20000000001</v>
      </c>
      <c r="K168" s="41">
        <f t="shared" si="25"/>
        <v>135100</v>
      </c>
    </row>
    <row r="169" spans="1:11" ht="15" customHeight="1" thickTop="1">
      <c r="A169" s="341">
        <v>2300</v>
      </c>
      <c r="B169" s="333">
        <v>7</v>
      </c>
      <c r="C169" s="333">
        <f>計算基礎!$J$2*B169</f>
        <v>44100</v>
      </c>
      <c r="D169" s="333">
        <f>A169*2</f>
        <v>4600</v>
      </c>
      <c r="E169" s="333">
        <f>A169+25</f>
        <v>2325</v>
      </c>
      <c r="F169" s="348">
        <f>ROUNDUP(((24*E169^2)+(2670*E169))*0.0001/B169,-2)</f>
        <v>2000</v>
      </c>
      <c r="G169" s="53" t="s">
        <v>58</v>
      </c>
      <c r="H169" s="86">
        <v>11</v>
      </c>
      <c r="I169" s="81">
        <f>計算基礎!$H$4*(計算基礎!$G$28/H169)*B$169</f>
        <v>30727.709090909091</v>
      </c>
      <c r="J169" s="42">
        <f t="shared" ref="J169:J175" si="27">C$169+D$169+F$169+I169</f>
        <v>81427.709090909091</v>
      </c>
      <c r="K169" s="42">
        <f t="shared" si="25"/>
        <v>81500</v>
      </c>
    </row>
    <row r="170" spans="1:11" ht="15" customHeight="1">
      <c r="A170" s="330"/>
      <c r="B170" s="333"/>
      <c r="C170" s="333"/>
      <c r="D170" s="333"/>
      <c r="E170" s="333"/>
      <c r="F170" s="348"/>
      <c r="G170" s="55" t="s">
        <v>19</v>
      </c>
      <c r="H170" s="82">
        <v>9</v>
      </c>
      <c r="I170" s="82">
        <f>計算基礎!$H$4*(計算基礎!$G$28/H170)*B$169</f>
        <v>37556.088888888888</v>
      </c>
      <c r="J170" s="42">
        <f t="shared" si="27"/>
        <v>88256.088888888888</v>
      </c>
      <c r="K170" s="42">
        <f t="shared" si="25"/>
        <v>88300</v>
      </c>
    </row>
    <row r="171" spans="1:11" ht="15" customHeight="1">
      <c r="A171" s="330"/>
      <c r="B171" s="333"/>
      <c r="C171" s="333"/>
      <c r="D171" s="333"/>
      <c r="E171" s="333"/>
      <c r="F171" s="348"/>
      <c r="G171" s="55" t="s">
        <v>20</v>
      </c>
      <c r="H171" s="82">
        <v>7</v>
      </c>
      <c r="I171" s="82">
        <f>計算基礎!$H$4*(計算基礎!$G$28/H171)*B$169</f>
        <v>48286.400000000001</v>
      </c>
      <c r="J171" s="42">
        <f t="shared" si="27"/>
        <v>98986.4</v>
      </c>
      <c r="K171" s="42">
        <f t="shared" si="25"/>
        <v>99000</v>
      </c>
    </row>
    <row r="172" spans="1:11" ht="15" customHeight="1">
      <c r="A172" s="330"/>
      <c r="B172" s="333"/>
      <c r="C172" s="333"/>
      <c r="D172" s="333"/>
      <c r="E172" s="333"/>
      <c r="F172" s="348"/>
      <c r="G172" s="55" t="s">
        <v>21</v>
      </c>
      <c r="H172" s="82">
        <v>6</v>
      </c>
      <c r="I172" s="82">
        <f>計算基礎!$H$4*(計算基礎!$G$28/H172)*B$169</f>
        <v>56334.133333333331</v>
      </c>
      <c r="J172" s="42">
        <f t="shared" si="27"/>
        <v>107034.13333333333</v>
      </c>
      <c r="K172" s="42">
        <f t="shared" si="25"/>
        <v>107100</v>
      </c>
    </row>
    <row r="173" spans="1:11" ht="15" customHeight="1">
      <c r="A173" s="330"/>
      <c r="B173" s="333"/>
      <c r="C173" s="333"/>
      <c r="D173" s="333"/>
      <c r="E173" s="333"/>
      <c r="F173" s="348"/>
      <c r="G173" s="55" t="s">
        <v>22</v>
      </c>
      <c r="H173" s="82">
        <v>5</v>
      </c>
      <c r="I173" s="82">
        <f>計算基礎!$H$4*(計算基礎!$G$28/H173)*B$169</f>
        <v>67600.960000000006</v>
      </c>
      <c r="J173" s="42">
        <f t="shared" si="27"/>
        <v>118300.96</v>
      </c>
      <c r="K173" s="42">
        <f t="shared" si="25"/>
        <v>118400</v>
      </c>
    </row>
    <row r="174" spans="1:11" ht="15" customHeight="1">
      <c r="A174" s="330"/>
      <c r="B174" s="333"/>
      <c r="C174" s="333"/>
      <c r="D174" s="333"/>
      <c r="E174" s="333"/>
      <c r="F174" s="348"/>
      <c r="G174" s="55" t="s">
        <v>23</v>
      </c>
      <c r="H174" s="82">
        <v>5</v>
      </c>
      <c r="I174" s="82">
        <f>計算基礎!$H$4*(計算基礎!$G$28/H174)*B$169</f>
        <v>67600.960000000006</v>
      </c>
      <c r="J174" s="42">
        <f t="shared" si="27"/>
        <v>118300.96</v>
      </c>
      <c r="K174" s="42">
        <f t="shared" si="25"/>
        <v>118400</v>
      </c>
    </row>
    <row r="175" spans="1:11" ht="15" customHeight="1" thickBot="1">
      <c r="A175" s="335"/>
      <c r="B175" s="337"/>
      <c r="C175" s="337"/>
      <c r="D175" s="337"/>
      <c r="E175" s="337"/>
      <c r="F175" s="349"/>
      <c r="G175" s="56" t="s">
        <v>24</v>
      </c>
      <c r="H175" s="87">
        <v>4</v>
      </c>
      <c r="I175" s="87">
        <f>計算基礎!$H$4*(計算基礎!$G$28/H175)*B$169</f>
        <v>84501.2</v>
      </c>
      <c r="J175" s="41">
        <f t="shared" si="27"/>
        <v>135201.20000000001</v>
      </c>
      <c r="K175" s="41">
        <f t="shared" si="25"/>
        <v>135300</v>
      </c>
    </row>
    <row r="176" spans="1:11" ht="15" customHeight="1" thickTop="1">
      <c r="A176" s="341">
        <v>2350</v>
      </c>
      <c r="B176" s="332">
        <v>7</v>
      </c>
      <c r="C176" s="332">
        <f>計算基礎!$J$2*B176</f>
        <v>44100</v>
      </c>
      <c r="D176" s="332">
        <f>A176*2</f>
        <v>4700</v>
      </c>
      <c r="E176" s="342">
        <f>A176+25</f>
        <v>2375</v>
      </c>
      <c r="F176" s="350">
        <f>ROUNDUP(((24*E176^2)+(2670*E176))*0.0001/B176,-2)</f>
        <v>2100</v>
      </c>
      <c r="G176" s="53" t="s">
        <v>58</v>
      </c>
      <c r="H176" s="86">
        <v>11</v>
      </c>
      <c r="I176" s="81">
        <f>計算基礎!$H$4*(計算基礎!$G$28/H176)*B$176</f>
        <v>30727.709090909091</v>
      </c>
      <c r="J176" s="42">
        <f t="shared" ref="J176:J182" si="28">C$176+D$176+F$176+I176</f>
        <v>81627.709090909091</v>
      </c>
      <c r="K176" s="42">
        <f t="shared" si="25"/>
        <v>81700</v>
      </c>
    </row>
    <row r="177" spans="1:11" ht="15" customHeight="1">
      <c r="A177" s="330"/>
      <c r="B177" s="333"/>
      <c r="C177" s="333"/>
      <c r="D177" s="333"/>
      <c r="E177" s="333"/>
      <c r="F177" s="348"/>
      <c r="G177" s="55" t="s">
        <v>19</v>
      </c>
      <c r="H177" s="82">
        <v>9</v>
      </c>
      <c r="I177" s="82">
        <f>計算基礎!$H$4*(計算基礎!$G$28/H177)*B$176</f>
        <v>37556.088888888888</v>
      </c>
      <c r="J177" s="42">
        <f t="shared" si="28"/>
        <v>88456.088888888888</v>
      </c>
      <c r="K177" s="42">
        <f t="shared" si="25"/>
        <v>88500</v>
      </c>
    </row>
    <row r="178" spans="1:11" ht="15" customHeight="1">
      <c r="A178" s="330"/>
      <c r="B178" s="333"/>
      <c r="C178" s="333"/>
      <c r="D178" s="333"/>
      <c r="E178" s="333"/>
      <c r="F178" s="348"/>
      <c r="G178" s="55" t="s">
        <v>20</v>
      </c>
      <c r="H178" s="82">
        <v>7</v>
      </c>
      <c r="I178" s="82">
        <f>計算基礎!$H$4*(計算基礎!$G$28/H178)*B$176</f>
        <v>48286.400000000001</v>
      </c>
      <c r="J178" s="42">
        <f t="shared" si="28"/>
        <v>99186.4</v>
      </c>
      <c r="K178" s="42">
        <f t="shared" si="25"/>
        <v>99200</v>
      </c>
    </row>
    <row r="179" spans="1:11" ht="15" customHeight="1">
      <c r="A179" s="330"/>
      <c r="B179" s="333"/>
      <c r="C179" s="333"/>
      <c r="D179" s="333"/>
      <c r="E179" s="333"/>
      <c r="F179" s="348"/>
      <c r="G179" s="55" t="s">
        <v>21</v>
      </c>
      <c r="H179" s="82">
        <v>6</v>
      </c>
      <c r="I179" s="82">
        <f>計算基礎!$H$4*(計算基礎!$G$28/H179)*B$176</f>
        <v>56334.133333333331</v>
      </c>
      <c r="J179" s="42">
        <f t="shared" si="28"/>
        <v>107234.13333333333</v>
      </c>
      <c r="K179" s="42">
        <f t="shared" si="25"/>
        <v>107300</v>
      </c>
    </row>
    <row r="180" spans="1:11" ht="15" customHeight="1">
      <c r="A180" s="330"/>
      <c r="B180" s="333"/>
      <c r="C180" s="333"/>
      <c r="D180" s="333"/>
      <c r="E180" s="333"/>
      <c r="F180" s="348"/>
      <c r="G180" s="55" t="s">
        <v>22</v>
      </c>
      <c r="H180" s="82">
        <v>5</v>
      </c>
      <c r="I180" s="82">
        <f>計算基礎!$H$4*(計算基礎!$G$28/H180)*B$176</f>
        <v>67600.960000000006</v>
      </c>
      <c r="J180" s="42">
        <f t="shared" si="28"/>
        <v>118500.96</v>
      </c>
      <c r="K180" s="42">
        <f t="shared" si="25"/>
        <v>118600</v>
      </c>
    </row>
    <row r="181" spans="1:11" ht="15" customHeight="1">
      <c r="A181" s="330"/>
      <c r="B181" s="333"/>
      <c r="C181" s="333"/>
      <c r="D181" s="333"/>
      <c r="E181" s="333"/>
      <c r="F181" s="348"/>
      <c r="G181" s="55" t="s">
        <v>23</v>
      </c>
      <c r="H181" s="82">
        <v>5</v>
      </c>
      <c r="I181" s="82">
        <f>計算基礎!$H$4*(計算基礎!$G$28/H181)*B$176</f>
        <v>67600.960000000006</v>
      </c>
      <c r="J181" s="42">
        <f t="shared" si="28"/>
        <v>118500.96</v>
      </c>
      <c r="K181" s="42">
        <f t="shared" si="25"/>
        <v>118600</v>
      </c>
    </row>
    <row r="182" spans="1:11" ht="15" customHeight="1" thickBot="1">
      <c r="A182" s="331"/>
      <c r="B182" s="337"/>
      <c r="C182" s="337"/>
      <c r="D182" s="337"/>
      <c r="E182" s="337"/>
      <c r="F182" s="349"/>
      <c r="G182" s="57" t="s">
        <v>24</v>
      </c>
      <c r="H182" s="87">
        <v>4</v>
      </c>
      <c r="I182" s="151">
        <f>計算基礎!$H$4*(計算基礎!$G$28/H182)*B$176</f>
        <v>84501.2</v>
      </c>
      <c r="J182" s="41">
        <f t="shared" si="28"/>
        <v>135401.20000000001</v>
      </c>
      <c r="K182" s="41">
        <f t="shared" si="25"/>
        <v>135500</v>
      </c>
    </row>
    <row r="183" spans="1:11" ht="15" customHeight="1" thickTop="1">
      <c r="A183" s="329">
        <v>2400</v>
      </c>
      <c r="B183" s="332">
        <v>7</v>
      </c>
      <c r="C183" s="332">
        <f>計算基礎!$J$2*B183</f>
        <v>44100</v>
      </c>
      <c r="D183" s="332">
        <f>A183*2</f>
        <v>4800</v>
      </c>
      <c r="E183" s="342">
        <f>A183+25</f>
        <v>2425</v>
      </c>
      <c r="F183" s="350">
        <f>ROUNDUP(((24*E183^2)+(2670*E183))*0.0001/B183,-2)</f>
        <v>2200</v>
      </c>
      <c r="G183" s="58" t="s">
        <v>58</v>
      </c>
      <c r="H183" s="86">
        <v>11</v>
      </c>
      <c r="I183" s="86">
        <f>計算基礎!$H$4*(計算基礎!$G$28/H183)*B$183</f>
        <v>30727.709090909091</v>
      </c>
      <c r="J183" s="42">
        <f t="shared" ref="J183:J189" si="29">C$183+D$183+F$183+I183</f>
        <v>81827.709090909091</v>
      </c>
      <c r="K183" s="42">
        <f t="shared" si="25"/>
        <v>81900</v>
      </c>
    </row>
    <row r="184" spans="1:11" ht="15" customHeight="1">
      <c r="A184" s="330"/>
      <c r="B184" s="333"/>
      <c r="C184" s="333"/>
      <c r="D184" s="333"/>
      <c r="E184" s="333"/>
      <c r="F184" s="348"/>
      <c r="G184" s="55" t="s">
        <v>19</v>
      </c>
      <c r="H184" s="82">
        <v>9</v>
      </c>
      <c r="I184" s="82">
        <f>計算基礎!$H$4*(計算基礎!$G$28/H184)*B$183</f>
        <v>37556.088888888888</v>
      </c>
      <c r="J184" s="42">
        <f t="shared" si="29"/>
        <v>88656.088888888888</v>
      </c>
      <c r="K184" s="42">
        <f t="shared" si="25"/>
        <v>88700</v>
      </c>
    </row>
    <row r="185" spans="1:11" ht="15" customHeight="1">
      <c r="A185" s="330"/>
      <c r="B185" s="333"/>
      <c r="C185" s="333"/>
      <c r="D185" s="333"/>
      <c r="E185" s="333"/>
      <c r="F185" s="348"/>
      <c r="G185" s="55" t="s">
        <v>20</v>
      </c>
      <c r="H185" s="82">
        <v>7</v>
      </c>
      <c r="I185" s="82">
        <f>計算基礎!$H$4*(計算基礎!$G$28/H185)*B$183</f>
        <v>48286.400000000001</v>
      </c>
      <c r="J185" s="42">
        <f t="shared" si="29"/>
        <v>99386.4</v>
      </c>
      <c r="K185" s="42">
        <f t="shared" si="25"/>
        <v>99400</v>
      </c>
    </row>
    <row r="186" spans="1:11" ht="15" customHeight="1">
      <c r="A186" s="330"/>
      <c r="B186" s="333"/>
      <c r="C186" s="333"/>
      <c r="D186" s="333"/>
      <c r="E186" s="333"/>
      <c r="F186" s="348"/>
      <c r="G186" s="55" t="s">
        <v>21</v>
      </c>
      <c r="H186" s="82">
        <v>6</v>
      </c>
      <c r="I186" s="82">
        <f>計算基礎!$H$4*(計算基礎!$G$28/H186)*B$183</f>
        <v>56334.133333333331</v>
      </c>
      <c r="J186" s="42">
        <f t="shared" si="29"/>
        <v>107434.13333333333</v>
      </c>
      <c r="K186" s="42">
        <f t="shared" si="25"/>
        <v>107500</v>
      </c>
    </row>
    <row r="187" spans="1:11" ht="15" customHeight="1">
      <c r="A187" s="330"/>
      <c r="B187" s="333"/>
      <c r="C187" s="333"/>
      <c r="D187" s="333"/>
      <c r="E187" s="333"/>
      <c r="F187" s="348"/>
      <c r="G187" s="55" t="s">
        <v>22</v>
      </c>
      <c r="H187" s="82">
        <v>5</v>
      </c>
      <c r="I187" s="82">
        <f>計算基礎!$H$4*(計算基礎!$G$28/H187)*B$183</f>
        <v>67600.960000000006</v>
      </c>
      <c r="J187" s="42">
        <f t="shared" si="29"/>
        <v>118700.96</v>
      </c>
      <c r="K187" s="42">
        <f t="shared" si="25"/>
        <v>118800</v>
      </c>
    </row>
    <row r="188" spans="1:11" ht="15" customHeight="1">
      <c r="A188" s="330"/>
      <c r="B188" s="333"/>
      <c r="C188" s="333"/>
      <c r="D188" s="333"/>
      <c r="E188" s="333"/>
      <c r="F188" s="348"/>
      <c r="G188" s="55" t="s">
        <v>23</v>
      </c>
      <c r="H188" s="82">
        <v>5</v>
      </c>
      <c r="I188" s="82">
        <f>計算基礎!$H$4*(計算基礎!$G$28/H188)*B$183</f>
        <v>67600.960000000006</v>
      </c>
      <c r="J188" s="42">
        <f t="shared" si="29"/>
        <v>118700.96</v>
      </c>
      <c r="K188" s="42">
        <f t="shared" si="25"/>
        <v>118800</v>
      </c>
    </row>
    <row r="189" spans="1:11" ht="15" customHeight="1" thickBot="1">
      <c r="A189" s="335"/>
      <c r="B189" s="337"/>
      <c r="C189" s="337"/>
      <c r="D189" s="337"/>
      <c r="E189" s="337"/>
      <c r="F189" s="349"/>
      <c r="G189" s="56" t="s">
        <v>24</v>
      </c>
      <c r="H189" s="87">
        <v>4</v>
      </c>
      <c r="I189" s="87">
        <f>計算基礎!$H$4*(計算基礎!$G$28/H189)*B$183</f>
        <v>84501.2</v>
      </c>
      <c r="J189" s="41">
        <f t="shared" si="29"/>
        <v>135601.20000000001</v>
      </c>
      <c r="K189" s="41">
        <f t="shared" si="25"/>
        <v>135700</v>
      </c>
    </row>
    <row r="190" spans="1:11" ht="15" customHeight="1" thickTop="1">
      <c r="A190" s="341">
        <v>2450</v>
      </c>
      <c r="B190" s="332">
        <v>7</v>
      </c>
      <c r="C190" s="332">
        <f>計算基礎!$J$2*B190</f>
        <v>44100</v>
      </c>
      <c r="D190" s="332">
        <f>A190*2</f>
        <v>4900</v>
      </c>
      <c r="E190" s="342">
        <f>A190+25</f>
        <v>2475</v>
      </c>
      <c r="F190" s="350">
        <f>ROUNDUP(((24*E190^2)+(2670*E190))*0.0001/B190,-2)</f>
        <v>2200</v>
      </c>
      <c r="G190" s="53" t="s">
        <v>58</v>
      </c>
      <c r="H190" s="81">
        <v>11</v>
      </c>
      <c r="I190" s="81">
        <f>計算基礎!$H$4*(計算基礎!$G$28/H190)*B$190</f>
        <v>30727.709090909091</v>
      </c>
      <c r="J190" s="42">
        <f t="shared" ref="J190:J196" si="30">C$190+D$190+F$190+I190</f>
        <v>81927.709090909091</v>
      </c>
      <c r="K190" s="42">
        <f t="shared" si="25"/>
        <v>82000</v>
      </c>
    </row>
    <row r="191" spans="1:11" ht="15" customHeight="1">
      <c r="A191" s="330"/>
      <c r="B191" s="333"/>
      <c r="C191" s="333"/>
      <c r="D191" s="333"/>
      <c r="E191" s="333"/>
      <c r="F191" s="348"/>
      <c r="G191" s="55" t="s">
        <v>19</v>
      </c>
      <c r="H191" s="82">
        <v>9</v>
      </c>
      <c r="I191" s="82">
        <f>計算基礎!$H$4*(計算基礎!$G$28/H191)*B$190</f>
        <v>37556.088888888888</v>
      </c>
      <c r="J191" s="42">
        <f t="shared" si="30"/>
        <v>88756.088888888888</v>
      </c>
      <c r="K191" s="42">
        <f t="shared" si="25"/>
        <v>88800</v>
      </c>
    </row>
    <row r="192" spans="1:11" ht="15" customHeight="1">
      <c r="A192" s="330"/>
      <c r="B192" s="333"/>
      <c r="C192" s="333"/>
      <c r="D192" s="333"/>
      <c r="E192" s="333"/>
      <c r="F192" s="348"/>
      <c r="G192" s="55" t="s">
        <v>20</v>
      </c>
      <c r="H192" s="82">
        <v>7</v>
      </c>
      <c r="I192" s="82">
        <f>計算基礎!$H$4*(計算基礎!$G$28/H192)*B$190</f>
        <v>48286.400000000001</v>
      </c>
      <c r="J192" s="42">
        <f t="shared" si="30"/>
        <v>99486.399999999994</v>
      </c>
      <c r="K192" s="42">
        <f t="shared" si="25"/>
        <v>99500</v>
      </c>
    </row>
    <row r="193" spans="1:11" ht="15" customHeight="1">
      <c r="A193" s="330"/>
      <c r="B193" s="333"/>
      <c r="C193" s="333"/>
      <c r="D193" s="333"/>
      <c r="E193" s="333"/>
      <c r="F193" s="348"/>
      <c r="G193" s="55" t="s">
        <v>21</v>
      </c>
      <c r="H193" s="82">
        <v>6</v>
      </c>
      <c r="I193" s="82">
        <f>計算基礎!$H$4*(計算基礎!$G$28/H193)*B$190</f>
        <v>56334.133333333331</v>
      </c>
      <c r="J193" s="42">
        <f t="shared" si="30"/>
        <v>107534.13333333333</v>
      </c>
      <c r="K193" s="42">
        <f t="shared" si="25"/>
        <v>107600</v>
      </c>
    </row>
    <row r="194" spans="1:11" ht="15" customHeight="1">
      <c r="A194" s="330"/>
      <c r="B194" s="333"/>
      <c r="C194" s="333"/>
      <c r="D194" s="333"/>
      <c r="E194" s="333"/>
      <c r="F194" s="348"/>
      <c r="G194" s="55" t="s">
        <v>22</v>
      </c>
      <c r="H194" s="82">
        <v>5</v>
      </c>
      <c r="I194" s="82">
        <f>計算基礎!$H$4*(計算基礎!$G$28/H194)*B$190</f>
        <v>67600.960000000006</v>
      </c>
      <c r="J194" s="42">
        <f t="shared" si="30"/>
        <v>118800.96000000001</v>
      </c>
      <c r="K194" s="42">
        <f t="shared" si="25"/>
        <v>118900</v>
      </c>
    </row>
    <row r="195" spans="1:11" ht="15" customHeight="1">
      <c r="A195" s="330"/>
      <c r="B195" s="333"/>
      <c r="C195" s="333"/>
      <c r="D195" s="333"/>
      <c r="E195" s="333"/>
      <c r="F195" s="348"/>
      <c r="G195" s="55" t="s">
        <v>23</v>
      </c>
      <c r="H195" s="82">
        <v>5</v>
      </c>
      <c r="I195" s="82">
        <f>計算基礎!$H$4*(計算基礎!$G$28/H195)*B$190</f>
        <v>67600.960000000006</v>
      </c>
      <c r="J195" s="42">
        <f t="shared" si="30"/>
        <v>118800.96000000001</v>
      </c>
      <c r="K195" s="42">
        <f t="shared" si="25"/>
        <v>118900</v>
      </c>
    </row>
    <row r="196" spans="1:11" ht="15" customHeight="1" thickBot="1">
      <c r="A196" s="331"/>
      <c r="B196" s="333"/>
      <c r="C196" s="333"/>
      <c r="D196" s="333"/>
      <c r="E196" s="333"/>
      <c r="F196" s="348"/>
      <c r="G196" s="57" t="s">
        <v>24</v>
      </c>
      <c r="H196" s="151">
        <v>4</v>
      </c>
      <c r="I196" s="151">
        <f>計算基礎!$H$4*(計算基礎!$G$28/H196)*B$190</f>
        <v>84501.2</v>
      </c>
      <c r="J196" s="63">
        <f t="shared" si="30"/>
        <v>135701.20000000001</v>
      </c>
      <c r="K196" s="63">
        <f t="shared" si="25"/>
        <v>135800</v>
      </c>
    </row>
    <row r="197" spans="1:11" ht="15" customHeight="1" thickTop="1">
      <c r="A197" s="334">
        <v>2500</v>
      </c>
      <c r="B197" s="336">
        <v>8</v>
      </c>
      <c r="C197" s="336">
        <f>計算基礎!$J$2*B197</f>
        <v>50400</v>
      </c>
      <c r="D197" s="336">
        <f>A197*2</f>
        <v>5000</v>
      </c>
      <c r="E197" s="336">
        <f>A197+25</f>
        <v>2525</v>
      </c>
      <c r="F197" s="351">
        <f>ROUNDUP(((24*E197^2)+(2670*E197))*0.0001/B197,-2)</f>
        <v>2000</v>
      </c>
      <c r="G197" s="156" t="s">
        <v>58</v>
      </c>
      <c r="H197" s="162">
        <v>12</v>
      </c>
      <c r="I197" s="162">
        <f>計算基礎!$H$4*(計算基礎!$G$28/H197)*B$197</f>
        <v>32190.933333333334</v>
      </c>
      <c r="J197" s="42">
        <f t="shared" ref="J197:J203" si="31">C$197+D$197+F$197+I197</f>
        <v>89590.933333333334</v>
      </c>
      <c r="K197" s="42">
        <f t="shared" si="25"/>
        <v>89600</v>
      </c>
    </row>
    <row r="198" spans="1:11" ht="15" customHeight="1">
      <c r="A198" s="330"/>
      <c r="B198" s="333"/>
      <c r="C198" s="333"/>
      <c r="D198" s="333"/>
      <c r="E198" s="333"/>
      <c r="F198" s="348"/>
      <c r="G198" s="55" t="s">
        <v>19</v>
      </c>
      <c r="H198" s="82">
        <v>9</v>
      </c>
      <c r="I198" s="82">
        <f>計算基礎!$H$4*(計算基礎!$G$28/H198)*B$197</f>
        <v>42921.244444444441</v>
      </c>
      <c r="J198" s="42">
        <f t="shared" si="31"/>
        <v>100321.24444444444</v>
      </c>
      <c r="K198" s="42">
        <f t="shared" si="25"/>
        <v>100400</v>
      </c>
    </row>
    <row r="199" spans="1:11" ht="15" customHeight="1">
      <c r="A199" s="330"/>
      <c r="B199" s="333"/>
      <c r="C199" s="333"/>
      <c r="D199" s="333"/>
      <c r="E199" s="333"/>
      <c r="F199" s="348"/>
      <c r="G199" s="55" t="s">
        <v>20</v>
      </c>
      <c r="H199" s="82">
        <v>8</v>
      </c>
      <c r="I199" s="82">
        <f>計算基礎!$H$4*(計算基礎!$G$28/H199)*B$197</f>
        <v>48286.400000000001</v>
      </c>
      <c r="J199" s="42">
        <f t="shared" si="31"/>
        <v>105686.39999999999</v>
      </c>
      <c r="K199" s="42">
        <f t="shared" si="25"/>
        <v>105700</v>
      </c>
    </row>
    <row r="200" spans="1:11" ht="15" customHeight="1">
      <c r="A200" s="330"/>
      <c r="B200" s="333"/>
      <c r="C200" s="333"/>
      <c r="D200" s="333"/>
      <c r="E200" s="333"/>
      <c r="F200" s="348"/>
      <c r="G200" s="55" t="s">
        <v>21</v>
      </c>
      <c r="H200" s="82">
        <v>6</v>
      </c>
      <c r="I200" s="82">
        <f>計算基礎!$H$4*(計算基礎!$G$28/H200)*B$197</f>
        <v>64381.866666666669</v>
      </c>
      <c r="J200" s="42">
        <f t="shared" si="31"/>
        <v>121781.86666666667</v>
      </c>
      <c r="K200" s="42">
        <f t="shared" si="25"/>
        <v>121800</v>
      </c>
    </row>
    <row r="201" spans="1:11" ht="15" customHeight="1">
      <c r="A201" s="330"/>
      <c r="B201" s="333"/>
      <c r="C201" s="333"/>
      <c r="D201" s="333"/>
      <c r="E201" s="333"/>
      <c r="F201" s="348"/>
      <c r="G201" s="55" t="s">
        <v>22</v>
      </c>
      <c r="H201" s="82">
        <v>5</v>
      </c>
      <c r="I201" s="82">
        <f>計算基礎!$H$4*(計算基礎!$G$28/H201)*B$197</f>
        <v>77258.240000000005</v>
      </c>
      <c r="J201" s="42">
        <f t="shared" si="31"/>
        <v>134658.23999999999</v>
      </c>
      <c r="K201" s="42">
        <f t="shared" si="25"/>
        <v>134700</v>
      </c>
    </row>
    <row r="202" spans="1:11" ht="15" customHeight="1">
      <c r="A202" s="330"/>
      <c r="B202" s="333"/>
      <c r="C202" s="333"/>
      <c r="D202" s="333"/>
      <c r="E202" s="333"/>
      <c r="F202" s="348"/>
      <c r="G202" s="55" t="s">
        <v>23</v>
      </c>
      <c r="H202" s="82">
        <v>5</v>
      </c>
      <c r="I202" s="82">
        <f>計算基礎!$H$4*(計算基礎!$G$28/H202)*B$197</f>
        <v>77258.240000000005</v>
      </c>
      <c r="J202" s="42">
        <f t="shared" si="31"/>
        <v>134658.23999999999</v>
      </c>
      <c r="K202" s="42">
        <f t="shared" si="25"/>
        <v>134700</v>
      </c>
    </row>
    <row r="203" spans="1:11" ht="15" customHeight="1" thickBot="1">
      <c r="A203" s="330"/>
      <c r="B203" s="346"/>
      <c r="C203" s="346"/>
      <c r="D203" s="346"/>
      <c r="E203" s="346"/>
      <c r="F203" s="341"/>
      <c r="G203" s="55" t="s">
        <v>24</v>
      </c>
      <c r="H203" s="82">
        <v>4</v>
      </c>
      <c r="I203" s="82">
        <f>計算基礎!$H$4*(計算基礎!$G$28/H203)*B$197</f>
        <v>96572.800000000003</v>
      </c>
      <c r="J203" s="163">
        <f t="shared" si="31"/>
        <v>153972.79999999999</v>
      </c>
      <c r="K203" s="43">
        <f t="shared" si="25"/>
        <v>154000</v>
      </c>
    </row>
    <row r="204" spans="1:11" ht="15" customHeight="1" thickBot="1">
      <c r="A204" s="142"/>
      <c r="B204" s="142"/>
      <c r="C204" s="142"/>
      <c r="D204" s="142"/>
      <c r="E204" s="142"/>
      <c r="F204" s="142"/>
    </row>
    <row r="205" spans="1:11" ht="15" customHeight="1" thickBot="1">
      <c r="A205" s="145" t="s">
        <v>1</v>
      </c>
      <c r="B205" s="148" t="s">
        <v>61</v>
      </c>
      <c r="C205" s="147" t="str">
        <f>"融着費(@" &amp; 計算基礎!$J$2&amp;")"</f>
        <v>融着費(@6300)</v>
      </c>
      <c r="D205" s="148" t="s">
        <v>60</v>
      </c>
      <c r="E205" s="148"/>
      <c r="F205" s="148" t="s">
        <v>59</v>
      </c>
      <c r="G205" s="145" t="s">
        <v>0</v>
      </c>
      <c r="H205" s="146" t="s">
        <v>3</v>
      </c>
      <c r="I205" s="147" t="s">
        <v>2</v>
      </c>
      <c r="J205" s="150"/>
      <c r="K205" s="150" t="s">
        <v>49</v>
      </c>
    </row>
    <row r="206" spans="1:11" ht="15" customHeight="1" thickTop="1">
      <c r="A206" s="341">
        <v>2550</v>
      </c>
      <c r="B206" s="333">
        <v>8</v>
      </c>
      <c r="C206" s="333">
        <f>計算基礎!$J$2*B206</f>
        <v>50400</v>
      </c>
      <c r="D206" s="333">
        <f>A206*2</f>
        <v>5100</v>
      </c>
      <c r="E206" s="342">
        <f>A206+25</f>
        <v>2575</v>
      </c>
      <c r="F206" s="347">
        <f>ROUNDUP(((24*E206^2)+(2670*E206))*0.0001/B206,-2)</f>
        <v>2100</v>
      </c>
      <c r="G206" s="53" t="s">
        <v>58</v>
      </c>
      <c r="H206" s="245">
        <v>12</v>
      </c>
      <c r="I206" s="81">
        <f>計算基礎!$H$4*(計算基礎!$G$28/H206)*B$206</f>
        <v>32190.933333333334</v>
      </c>
      <c r="J206" s="42">
        <f t="shared" ref="J206:J212" si="32">C$206+D$206+F$206+I206</f>
        <v>89790.933333333334</v>
      </c>
      <c r="K206" s="42">
        <f t="shared" ref="K206:K219" si="33">ROUNDUP(J206,-2)</f>
        <v>89800</v>
      </c>
    </row>
    <row r="207" spans="1:11" ht="15" customHeight="1">
      <c r="A207" s="330"/>
      <c r="B207" s="333"/>
      <c r="C207" s="333"/>
      <c r="D207" s="333"/>
      <c r="E207" s="333"/>
      <c r="F207" s="348"/>
      <c r="G207" s="55" t="s">
        <v>19</v>
      </c>
      <c r="H207" s="82">
        <v>9</v>
      </c>
      <c r="I207" s="82">
        <f>計算基礎!$H$4*(計算基礎!$G$28/H207)*B$206</f>
        <v>42921.244444444441</v>
      </c>
      <c r="J207" s="42">
        <f t="shared" si="32"/>
        <v>100521.24444444444</v>
      </c>
      <c r="K207" s="42">
        <f t="shared" si="33"/>
        <v>100600</v>
      </c>
    </row>
    <row r="208" spans="1:11" ht="15" customHeight="1">
      <c r="A208" s="330"/>
      <c r="B208" s="333"/>
      <c r="C208" s="333"/>
      <c r="D208" s="333"/>
      <c r="E208" s="333"/>
      <c r="F208" s="348"/>
      <c r="G208" s="55" t="s">
        <v>20</v>
      </c>
      <c r="H208" s="82">
        <v>7</v>
      </c>
      <c r="I208" s="82">
        <f>計算基礎!$H$4*(計算基礎!$G$28/H208)*B$206</f>
        <v>55184.457142857143</v>
      </c>
      <c r="J208" s="42">
        <f t="shared" si="32"/>
        <v>112784.45714285714</v>
      </c>
      <c r="K208" s="42">
        <f t="shared" si="33"/>
        <v>112800</v>
      </c>
    </row>
    <row r="209" spans="1:11" ht="15" customHeight="1">
      <c r="A209" s="330"/>
      <c r="B209" s="333"/>
      <c r="C209" s="333"/>
      <c r="D209" s="333"/>
      <c r="E209" s="333"/>
      <c r="F209" s="348"/>
      <c r="G209" s="55" t="s">
        <v>21</v>
      </c>
      <c r="H209" s="82">
        <v>6</v>
      </c>
      <c r="I209" s="82">
        <f>計算基礎!$H$4*(計算基礎!$G$28/H209)*B$206</f>
        <v>64381.866666666669</v>
      </c>
      <c r="J209" s="42">
        <f t="shared" si="32"/>
        <v>121981.86666666667</v>
      </c>
      <c r="K209" s="42">
        <f t="shared" si="33"/>
        <v>122000</v>
      </c>
    </row>
    <row r="210" spans="1:11" ht="15" customHeight="1">
      <c r="A210" s="330"/>
      <c r="B210" s="333"/>
      <c r="C210" s="333"/>
      <c r="D210" s="333"/>
      <c r="E210" s="333"/>
      <c r="F210" s="348"/>
      <c r="G210" s="55" t="s">
        <v>22</v>
      </c>
      <c r="H210" s="82">
        <v>5</v>
      </c>
      <c r="I210" s="82">
        <f>計算基礎!$H$4*(計算基礎!$G$28/H210)*B$206</f>
        <v>77258.240000000005</v>
      </c>
      <c r="J210" s="42">
        <f t="shared" si="32"/>
        <v>134858.23999999999</v>
      </c>
      <c r="K210" s="42">
        <f t="shared" si="33"/>
        <v>134900</v>
      </c>
    </row>
    <row r="211" spans="1:11" ht="15" customHeight="1">
      <c r="A211" s="330"/>
      <c r="B211" s="333"/>
      <c r="C211" s="333"/>
      <c r="D211" s="333"/>
      <c r="E211" s="333"/>
      <c r="F211" s="348"/>
      <c r="G211" s="55" t="s">
        <v>23</v>
      </c>
      <c r="H211" s="82">
        <v>4</v>
      </c>
      <c r="I211" s="82">
        <f>計算基礎!$H$4*(計算基礎!$G$28/H211)*B$206</f>
        <v>96572.800000000003</v>
      </c>
      <c r="J211" s="42">
        <f t="shared" si="32"/>
        <v>154172.79999999999</v>
      </c>
      <c r="K211" s="42">
        <f t="shared" si="33"/>
        <v>154200</v>
      </c>
    </row>
    <row r="212" spans="1:11" ht="15" customHeight="1" thickBot="1">
      <c r="A212" s="335"/>
      <c r="B212" s="337"/>
      <c r="C212" s="337"/>
      <c r="D212" s="337"/>
      <c r="E212" s="337"/>
      <c r="F212" s="349"/>
      <c r="G212" s="56" t="s">
        <v>24</v>
      </c>
      <c r="H212" s="87">
        <v>4</v>
      </c>
      <c r="I212" s="87">
        <f>計算基礎!$H$4*(計算基礎!$G$28/H212)*B$206</f>
        <v>96572.800000000003</v>
      </c>
      <c r="J212" s="41">
        <f t="shared" si="32"/>
        <v>154172.79999999999</v>
      </c>
      <c r="K212" s="41">
        <f t="shared" si="33"/>
        <v>154200</v>
      </c>
    </row>
    <row r="213" spans="1:11" ht="15" customHeight="1" thickTop="1">
      <c r="A213" s="341">
        <v>2600</v>
      </c>
      <c r="B213" s="332">
        <v>8</v>
      </c>
      <c r="C213" s="332">
        <f>計算基礎!$J$2*B213</f>
        <v>50400</v>
      </c>
      <c r="D213" s="332">
        <f>A213*2</f>
        <v>5200</v>
      </c>
      <c r="E213" s="342">
        <f>A213+25</f>
        <v>2625</v>
      </c>
      <c r="F213" s="350">
        <f>ROUNDUP(((24*E213^2)+(2670*E213))*0.0001/B213,-2)</f>
        <v>2200</v>
      </c>
      <c r="G213" s="53" t="s">
        <v>58</v>
      </c>
      <c r="H213" s="81">
        <v>11</v>
      </c>
      <c r="I213" s="81">
        <f>計算基礎!$H$4*(計算基礎!$G$28/H213)*B$213</f>
        <v>35117.381818181821</v>
      </c>
      <c r="J213" s="42">
        <f t="shared" ref="J213:J219" si="34">C$213+D$213+F$213+I213</f>
        <v>92917.381818181821</v>
      </c>
      <c r="K213" s="42">
        <f t="shared" si="33"/>
        <v>93000</v>
      </c>
    </row>
    <row r="214" spans="1:11" ht="15" customHeight="1">
      <c r="A214" s="330"/>
      <c r="B214" s="333"/>
      <c r="C214" s="333"/>
      <c r="D214" s="333"/>
      <c r="E214" s="333"/>
      <c r="F214" s="348"/>
      <c r="G214" s="55" t="s">
        <v>19</v>
      </c>
      <c r="H214" s="82">
        <v>9</v>
      </c>
      <c r="I214" s="82">
        <f>計算基礎!$H$4*(計算基礎!$G$28/H214)*B$213</f>
        <v>42921.244444444441</v>
      </c>
      <c r="J214" s="42">
        <f t="shared" si="34"/>
        <v>100721.24444444444</v>
      </c>
      <c r="K214" s="42">
        <f t="shared" si="33"/>
        <v>100800</v>
      </c>
    </row>
    <row r="215" spans="1:11" ht="15" customHeight="1">
      <c r="A215" s="330"/>
      <c r="B215" s="333"/>
      <c r="C215" s="333"/>
      <c r="D215" s="333"/>
      <c r="E215" s="333"/>
      <c r="F215" s="348"/>
      <c r="G215" s="55" t="s">
        <v>20</v>
      </c>
      <c r="H215" s="82">
        <v>7</v>
      </c>
      <c r="I215" s="82">
        <f>計算基礎!$H$4*(計算基礎!$G$28/H215)*B$213</f>
        <v>55184.457142857143</v>
      </c>
      <c r="J215" s="42">
        <f t="shared" si="34"/>
        <v>112984.45714285714</v>
      </c>
      <c r="K215" s="42">
        <f t="shared" si="33"/>
        <v>113000</v>
      </c>
    </row>
    <row r="216" spans="1:11" ht="15" customHeight="1">
      <c r="A216" s="330"/>
      <c r="B216" s="333"/>
      <c r="C216" s="333"/>
      <c r="D216" s="333"/>
      <c r="E216" s="333"/>
      <c r="F216" s="348"/>
      <c r="G216" s="55" t="s">
        <v>21</v>
      </c>
      <c r="H216" s="82">
        <v>6</v>
      </c>
      <c r="I216" s="82">
        <f>計算基礎!$H$4*(計算基礎!$G$28/H216)*B$213</f>
        <v>64381.866666666669</v>
      </c>
      <c r="J216" s="42">
        <f t="shared" si="34"/>
        <v>122181.86666666667</v>
      </c>
      <c r="K216" s="42">
        <f t="shared" si="33"/>
        <v>122200</v>
      </c>
    </row>
    <row r="217" spans="1:11" ht="15" customHeight="1">
      <c r="A217" s="330"/>
      <c r="B217" s="333"/>
      <c r="C217" s="333"/>
      <c r="D217" s="333"/>
      <c r="E217" s="333"/>
      <c r="F217" s="348"/>
      <c r="G217" s="55" t="s">
        <v>22</v>
      </c>
      <c r="H217" s="82">
        <v>5</v>
      </c>
      <c r="I217" s="82">
        <f>計算基礎!$H$4*(計算基礎!$G$28/H217)*B$213</f>
        <v>77258.240000000005</v>
      </c>
      <c r="J217" s="42">
        <f t="shared" si="34"/>
        <v>135058.23999999999</v>
      </c>
      <c r="K217" s="42">
        <f t="shared" si="33"/>
        <v>135100</v>
      </c>
    </row>
    <row r="218" spans="1:11" ht="15" customHeight="1">
      <c r="A218" s="330"/>
      <c r="B218" s="333"/>
      <c r="C218" s="333"/>
      <c r="D218" s="333"/>
      <c r="E218" s="333"/>
      <c r="F218" s="348"/>
      <c r="G218" s="55" t="s">
        <v>23</v>
      </c>
      <c r="H218" s="82">
        <v>4</v>
      </c>
      <c r="I218" s="82">
        <f>計算基礎!$H$4*(計算基礎!$G$28/H218)*B$213</f>
        <v>96572.800000000003</v>
      </c>
      <c r="J218" s="42">
        <f t="shared" si="34"/>
        <v>154372.79999999999</v>
      </c>
      <c r="K218" s="42">
        <f t="shared" si="33"/>
        <v>154400</v>
      </c>
    </row>
    <row r="219" spans="1:11" ht="15" customHeight="1" thickBot="1">
      <c r="A219" s="331"/>
      <c r="B219" s="333"/>
      <c r="C219" s="333"/>
      <c r="D219" s="333"/>
      <c r="E219" s="333"/>
      <c r="F219" s="348"/>
      <c r="G219" s="57" t="s">
        <v>24</v>
      </c>
      <c r="H219" s="87">
        <v>4</v>
      </c>
      <c r="I219" s="151">
        <f>計算基礎!$H$4*(計算基礎!$G$28/H219)*B$213</f>
        <v>96572.800000000003</v>
      </c>
      <c r="J219" s="176">
        <f t="shared" si="34"/>
        <v>154372.79999999999</v>
      </c>
      <c r="K219" s="176">
        <f t="shared" si="33"/>
        <v>154400</v>
      </c>
    </row>
    <row r="220" spans="1:11" ht="15" customHeight="1" thickTop="1" thickBot="1">
      <c r="A220" s="353">
        <v>2650</v>
      </c>
      <c r="B220" s="332">
        <v>8</v>
      </c>
      <c r="C220" s="332">
        <f>計算基礎!$J$2*B220</f>
        <v>50400</v>
      </c>
      <c r="D220" s="332">
        <f>A220*2</f>
        <v>5300</v>
      </c>
      <c r="E220" s="332">
        <f>A220+25</f>
        <v>2675</v>
      </c>
      <c r="F220" s="350">
        <f>ROUNDUP(((24*E220^2)+(2670*E220))*0.0001/B220,-2)</f>
        <v>2300</v>
      </c>
      <c r="G220" s="58" t="s">
        <v>58</v>
      </c>
      <c r="H220" s="86">
        <v>11</v>
      </c>
      <c r="I220" s="195">
        <f>計算基礎!$H$4*(計算基礎!$G$28/H220)*B$220</f>
        <v>35117.381818181821</v>
      </c>
      <c r="J220" s="196">
        <f t="shared" ref="J220:J226" si="35">C$220+D$220+F$220+I220</f>
        <v>93117.381818181821</v>
      </c>
      <c r="K220" s="60">
        <f t="shared" ref="K220:K254" si="36">ROUNDUP(J220,-2)</f>
        <v>93200</v>
      </c>
    </row>
    <row r="221" spans="1:11" ht="15" customHeight="1" thickTop="1" thickBot="1">
      <c r="A221" s="353"/>
      <c r="B221" s="333"/>
      <c r="C221" s="333"/>
      <c r="D221" s="333"/>
      <c r="E221" s="333"/>
      <c r="F221" s="348"/>
      <c r="G221" s="55" t="s">
        <v>19</v>
      </c>
      <c r="H221" s="82">
        <v>9</v>
      </c>
      <c r="I221" s="55">
        <f>計算基礎!$H$4*(計算基礎!$G$28/H221)*B$220</f>
        <v>42921.244444444441</v>
      </c>
      <c r="J221" s="40">
        <f t="shared" si="35"/>
        <v>100921.24444444444</v>
      </c>
      <c r="K221" s="42">
        <f t="shared" si="36"/>
        <v>101000</v>
      </c>
    </row>
    <row r="222" spans="1:11" ht="15" customHeight="1" thickTop="1" thickBot="1">
      <c r="A222" s="353"/>
      <c r="B222" s="333"/>
      <c r="C222" s="333"/>
      <c r="D222" s="333"/>
      <c r="E222" s="333"/>
      <c r="F222" s="348"/>
      <c r="G222" s="55" t="s">
        <v>20</v>
      </c>
      <c r="H222" s="82">
        <v>7</v>
      </c>
      <c r="I222" s="55">
        <f>計算基礎!$H$4*(計算基礎!$G$28/H222)*B$220</f>
        <v>55184.457142857143</v>
      </c>
      <c r="J222" s="40">
        <f t="shared" si="35"/>
        <v>113184.45714285714</v>
      </c>
      <c r="K222" s="42">
        <f t="shared" si="36"/>
        <v>113200</v>
      </c>
    </row>
    <row r="223" spans="1:11" ht="15" customHeight="1" thickTop="1" thickBot="1">
      <c r="A223" s="353"/>
      <c r="B223" s="333"/>
      <c r="C223" s="333"/>
      <c r="D223" s="333"/>
      <c r="E223" s="333"/>
      <c r="F223" s="348"/>
      <c r="G223" s="55" t="s">
        <v>21</v>
      </c>
      <c r="H223" s="82">
        <v>6</v>
      </c>
      <c r="I223" s="55">
        <f>計算基礎!$H$4*(計算基礎!$G$28/H223)*B$220</f>
        <v>64381.866666666669</v>
      </c>
      <c r="J223" s="40">
        <f t="shared" si="35"/>
        <v>122381.86666666667</v>
      </c>
      <c r="K223" s="42">
        <f t="shared" si="36"/>
        <v>122400</v>
      </c>
    </row>
    <row r="224" spans="1:11" ht="15" customHeight="1" thickTop="1" thickBot="1">
      <c r="A224" s="353"/>
      <c r="B224" s="333"/>
      <c r="C224" s="333"/>
      <c r="D224" s="333"/>
      <c r="E224" s="333"/>
      <c r="F224" s="348"/>
      <c r="G224" s="55" t="s">
        <v>22</v>
      </c>
      <c r="H224" s="82">
        <v>5</v>
      </c>
      <c r="I224" s="55">
        <f>計算基礎!$H$4*(計算基礎!$G$28/H224)*B$220</f>
        <v>77258.240000000005</v>
      </c>
      <c r="J224" s="40">
        <f t="shared" si="35"/>
        <v>135258.23999999999</v>
      </c>
      <c r="K224" s="42">
        <f t="shared" si="36"/>
        <v>135300</v>
      </c>
    </row>
    <row r="225" spans="1:11" ht="15" customHeight="1" thickTop="1" thickBot="1">
      <c r="A225" s="353"/>
      <c r="B225" s="333"/>
      <c r="C225" s="333"/>
      <c r="D225" s="333"/>
      <c r="E225" s="333"/>
      <c r="F225" s="348"/>
      <c r="G225" s="55" t="s">
        <v>23</v>
      </c>
      <c r="H225" s="82">
        <v>4</v>
      </c>
      <c r="I225" s="55">
        <f>計算基礎!$H$4*(計算基礎!$G$28/H225)*B$220</f>
        <v>96572.800000000003</v>
      </c>
      <c r="J225" s="40">
        <f t="shared" si="35"/>
        <v>154572.79999999999</v>
      </c>
      <c r="K225" s="42">
        <f t="shared" si="36"/>
        <v>154600</v>
      </c>
    </row>
    <row r="226" spans="1:11" ht="15" customHeight="1" thickTop="1" thickBot="1">
      <c r="A226" s="353"/>
      <c r="B226" s="337"/>
      <c r="C226" s="337"/>
      <c r="D226" s="337"/>
      <c r="E226" s="337"/>
      <c r="F226" s="349"/>
      <c r="G226" s="56" t="s">
        <v>24</v>
      </c>
      <c r="H226" s="87">
        <v>4</v>
      </c>
      <c r="I226" s="57">
        <f>計算基礎!$H$4*(計算基礎!$G$28/H226)*B$220</f>
        <v>96572.800000000003</v>
      </c>
      <c r="J226" s="176">
        <f t="shared" si="35"/>
        <v>154572.79999999999</v>
      </c>
      <c r="K226" s="41">
        <f t="shared" si="36"/>
        <v>154600</v>
      </c>
    </row>
    <row r="227" spans="1:11" ht="15" customHeight="1" thickTop="1" thickBot="1">
      <c r="A227" s="337">
        <v>2700</v>
      </c>
      <c r="B227" s="333">
        <v>8</v>
      </c>
      <c r="C227" s="333">
        <f>計算基礎!$J$2*B227</f>
        <v>50400</v>
      </c>
      <c r="D227" s="333">
        <f>A227*2</f>
        <v>5400</v>
      </c>
      <c r="E227" s="333">
        <f>A227+25</f>
        <v>2725</v>
      </c>
      <c r="F227" s="348">
        <f>ROUNDUP(((24*E227^2)+(2670*E227))*0.0001/B227,-2)</f>
        <v>2400</v>
      </c>
      <c r="G227" s="53" t="s">
        <v>58</v>
      </c>
      <c r="H227" s="81">
        <v>11</v>
      </c>
      <c r="I227" s="58">
        <f>計算基礎!$H$4*(計算基礎!$G$28/H227)*B$227</f>
        <v>35117.381818181821</v>
      </c>
      <c r="J227" s="60">
        <f>C$227+D$227+F$227+I227</f>
        <v>93317.381818181821</v>
      </c>
      <c r="K227" s="42">
        <f t="shared" si="36"/>
        <v>93400</v>
      </c>
    </row>
    <row r="228" spans="1:11" ht="15" customHeight="1" thickTop="1" thickBot="1">
      <c r="A228" s="353"/>
      <c r="B228" s="333"/>
      <c r="C228" s="333"/>
      <c r="D228" s="333"/>
      <c r="E228" s="333"/>
      <c r="F228" s="348"/>
      <c r="G228" s="55" t="s">
        <v>19</v>
      </c>
      <c r="H228" s="82">
        <v>9</v>
      </c>
      <c r="I228" s="55">
        <f>計算基礎!$H$4*(計算基礎!$G$28/H228)*B$227</f>
        <v>42921.244444444441</v>
      </c>
      <c r="J228" s="40">
        <f t="shared" ref="J228:J233" si="37">C$227+D$227+F$227+I228</f>
        <v>101121.24444444444</v>
      </c>
      <c r="K228" s="42">
        <f t="shared" si="36"/>
        <v>101200</v>
      </c>
    </row>
    <row r="229" spans="1:11" ht="15" customHeight="1" thickTop="1" thickBot="1">
      <c r="A229" s="353"/>
      <c r="B229" s="333"/>
      <c r="C229" s="333"/>
      <c r="D229" s="333"/>
      <c r="E229" s="333"/>
      <c r="F229" s="348"/>
      <c r="G229" s="55" t="s">
        <v>20</v>
      </c>
      <c r="H229" s="82">
        <v>7</v>
      </c>
      <c r="I229" s="55">
        <f>計算基礎!$H$4*(計算基礎!$G$28/H229)*B$227</f>
        <v>55184.457142857143</v>
      </c>
      <c r="J229" s="40">
        <f t="shared" si="37"/>
        <v>113384.45714285714</v>
      </c>
      <c r="K229" s="42">
        <f t="shared" si="36"/>
        <v>113400</v>
      </c>
    </row>
    <row r="230" spans="1:11" ht="15" customHeight="1" thickTop="1" thickBot="1">
      <c r="A230" s="353"/>
      <c r="B230" s="333"/>
      <c r="C230" s="333"/>
      <c r="D230" s="333"/>
      <c r="E230" s="333"/>
      <c r="F230" s="348"/>
      <c r="G230" s="55" t="s">
        <v>21</v>
      </c>
      <c r="H230" s="82">
        <v>6</v>
      </c>
      <c r="I230" s="55">
        <f>計算基礎!$H$4*(計算基礎!$G$28/H230)*B$227</f>
        <v>64381.866666666669</v>
      </c>
      <c r="J230" s="40">
        <f t="shared" si="37"/>
        <v>122581.86666666667</v>
      </c>
      <c r="K230" s="42">
        <f t="shared" si="36"/>
        <v>122600</v>
      </c>
    </row>
    <row r="231" spans="1:11" ht="15" customHeight="1" thickTop="1" thickBot="1">
      <c r="A231" s="353"/>
      <c r="B231" s="333"/>
      <c r="C231" s="333"/>
      <c r="D231" s="333"/>
      <c r="E231" s="333"/>
      <c r="F231" s="348"/>
      <c r="G231" s="55" t="s">
        <v>22</v>
      </c>
      <c r="H231" s="82">
        <v>5</v>
      </c>
      <c r="I231" s="55">
        <f>計算基礎!$H$4*(計算基礎!$G$28/H231)*B$227</f>
        <v>77258.240000000005</v>
      </c>
      <c r="J231" s="40">
        <f t="shared" si="37"/>
        <v>135458.23999999999</v>
      </c>
      <c r="K231" s="42">
        <f t="shared" si="36"/>
        <v>135500</v>
      </c>
    </row>
    <row r="232" spans="1:11" ht="15" customHeight="1" thickTop="1" thickBot="1">
      <c r="A232" s="353"/>
      <c r="B232" s="333"/>
      <c r="C232" s="333"/>
      <c r="D232" s="333"/>
      <c r="E232" s="333"/>
      <c r="F232" s="348"/>
      <c r="G232" s="55" t="s">
        <v>23</v>
      </c>
      <c r="H232" s="82">
        <v>4</v>
      </c>
      <c r="I232" s="55">
        <f>計算基礎!$H$4*(計算基礎!$G$28/H232)*B$227</f>
        <v>96572.800000000003</v>
      </c>
      <c r="J232" s="40">
        <f t="shared" si="37"/>
        <v>154772.79999999999</v>
      </c>
      <c r="K232" s="42">
        <f t="shared" si="36"/>
        <v>154800</v>
      </c>
    </row>
    <row r="233" spans="1:11" ht="15" customHeight="1" thickTop="1" thickBot="1">
      <c r="A233" s="332"/>
      <c r="B233" s="333"/>
      <c r="C233" s="333"/>
      <c r="D233" s="333"/>
      <c r="E233" s="333"/>
      <c r="F233" s="348"/>
      <c r="G233" s="57" t="s">
        <v>24</v>
      </c>
      <c r="H233" s="87">
        <v>4</v>
      </c>
      <c r="I233" s="56">
        <f>計算基礎!$H$4*(計算基礎!$G$28/H233)*B$227</f>
        <v>96572.800000000003</v>
      </c>
      <c r="J233" s="41">
        <f t="shared" si="37"/>
        <v>154772.79999999999</v>
      </c>
      <c r="K233" s="176">
        <f t="shared" si="36"/>
        <v>154800</v>
      </c>
    </row>
    <row r="234" spans="1:11" ht="15" customHeight="1" thickTop="1" thickBot="1">
      <c r="A234" s="353">
        <v>2750</v>
      </c>
      <c r="B234" s="332">
        <v>8</v>
      </c>
      <c r="C234" s="332">
        <f>計算基礎!$J$2*B234</f>
        <v>50400</v>
      </c>
      <c r="D234" s="332">
        <f>A234*2</f>
        <v>5500</v>
      </c>
      <c r="E234" s="332">
        <f>A234+25</f>
        <v>2775</v>
      </c>
      <c r="F234" s="350">
        <f>ROUNDUP(((24*E234^2)+(2670*E234))*0.0001/B234,-2)</f>
        <v>2500</v>
      </c>
      <c r="G234" s="58" t="s">
        <v>58</v>
      </c>
      <c r="H234" s="86">
        <v>11</v>
      </c>
      <c r="I234" s="53">
        <f>計算基礎!$H$4*(計算基礎!$G$28/H234)*B$234</f>
        <v>35117.381818181821</v>
      </c>
      <c r="J234" s="42">
        <f>C$234+D$234+F$234+I234</f>
        <v>93517.381818181821</v>
      </c>
      <c r="K234" s="60">
        <f t="shared" si="36"/>
        <v>93600</v>
      </c>
    </row>
    <row r="235" spans="1:11" ht="15" customHeight="1" thickTop="1" thickBot="1">
      <c r="A235" s="353"/>
      <c r="B235" s="333"/>
      <c r="C235" s="333"/>
      <c r="D235" s="333"/>
      <c r="E235" s="333"/>
      <c r="F235" s="348"/>
      <c r="G235" s="55" t="s">
        <v>19</v>
      </c>
      <c r="H235" s="82">
        <v>9</v>
      </c>
      <c r="I235" s="55">
        <f>計算基礎!$H$4*(計算基礎!$G$28/H235)*B$234</f>
        <v>42921.244444444441</v>
      </c>
      <c r="J235" s="40">
        <f t="shared" ref="J235:J240" si="38">C$234+D$234+F$234+I235</f>
        <v>101321.24444444444</v>
      </c>
      <c r="K235" s="42">
        <f t="shared" si="36"/>
        <v>101400</v>
      </c>
    </row>
    <row r="236" spans="1:11" ht="15" customHeight="1" thickTop="1" thickBot="1">
      <c r="A236" s="353"/>
      <c r="B236" s="333"/>
      <c r="C236" s="333"/>
      <c r="D236" s="333"/>
      <c r="E236" s="333"/>
      <c r="F236" s="348"/>
      <c r="G236" s="55" t="s">
        <v>20</v>
      </c>
      <c r="H236" s="82">
        <v>7</v>
      </c>
      <c r="I236" s="55">
        <f>計算基礎!$H$4*(計算基礎!$G$28/H236)*B$234</f>
        <v>55184.457142857143</v>
      </c>
      <c r="J236" s="40">
        <f t="shared" si="38"/>
        <v>113584.45714285714</v>
      </c>
      <c r="K236" s="42">
        <f t="shared" si="36"/>
        <v>113600</v>
      </c>
    </row>
    <row r="237" spans="1:11" ht="15" customHeight="1" thickTop="1" thickBot="1">
      <c r="A237" s="353"/>
      <c r="B237" s="333"/>
      <c r="C237" s="333"/>
      <c r="D237" s="333"/>
      <c r="E237" s="333"/>
      <c r="F237" s="348"/>
      <c r="G237" s="55" t="s">
        <v>21</v>
      </c>
      <c r="H237" s="82">
        <v>6</v>
      </c>
      <c r="I237" s="55">
        <f>計算基礎!$H$4*(計算基礎!$G$28/H237)*B$234</f>
        <v>64381.866666666669</v>
      </c>
      <c r="J237" s="40">
        <f t="shared" si="38"/>
        <v>122781.86666666667</v>
      </c>
      <c r="K237" s="42">
        <f t="shared" si="36"/>
        <v>122800</v>
      </c>
    </row>
    <row r="238" spans="1:11" ht="15" customHeight="1" thickTop="1" thickBot="1">
      <c r="A238" s="353"/>
      <c r="B238" s="333"/>
      <c r="C238" s="333"/>
      <c r="D238" s="333"/>
      <c r="E238" s="333"/>
      <c r="F238" s="348"/>
      <c r="G238" s="55" t="s">
        <v>22</v>
      </c>
      <c r="H238" s="82">
        <v>5</v>
      </c>
      <c r="I238" s="55">
        <f>計算基礎!$H$4*(計算基礎!$G$28/H238)*B$234</f>
        <v>77258.240000000005</v>
      </c>
      <c r="J238" s="40">
        <f t="shared" si="38"/>
        <v>135658.23999999999</v>
      </c>
      <c r="K238" s="42">
        <f t="shared" si="36"/>
        <v>135700</v>
      </c>
    </row>
    <row r="239" spans="1:11" ht="15" customHeight="1" thickTop="1" thickBot="1">
      <c r="A239" s="353"/>
      <c r="B239" s="333"/>
      <c r="C239" s="333"/>
      <c r="D239" s="333"/>
      <c r="E239" s="333"/>
      <c r="F239" s="348"/>
      <c r="G239" s="55" t="s">
        <v>23</v>
      </c>
      <c r="H239" s="82">
        <v>4</v>
      </c>
      <c r="I239" s="55">
        <f>計算基礎!$H$4*(計算基礎!$G$28/H239)*B$234</f>
        <v>96572.800000000003</v>
      </c>
      <c r="J239" s="40">
        <f t="shared" si="38"/>
        <v>154972.79999999999</v>
      </c>
      <c r="K239" s="42">
        <f t="shared" si="36"/>
        <v>155000</v>
      </c>
    </row>
    <row r="240" spans="1:11" ht="15" customHeight="1" thickTop="1" thickBot="1">
      <c r="A240" s="353"/>
      <c r="B240" s="337"/>
      <c r="C240" s="337"/>
      <c r="D240" s="337"/>
      <c r="E240" s="337"/>
      <c r="F240" s="349"/>
      <c r="G240" s="56" t="s">
        <v>24</v>
      </c>
      <c r="H240" s="87">
        <v>4</v>
      </c>
      <c r="I240" s="56">
        <f>計算基礎!$H$4*(計算基礎!$G$28/H240)*B$234</f>
        <v>96572.800000000003</v>
      </c>
      <c r="J240" s="41">
        <f t="shared" si="38"/>
        <v>154972.79999999999</v>
      </c>
      <c r="K240" s="41">
        <f t="shared" si="36"/>
        <v>155000</v>
      </c>
    </row>
    <row r="241" spans="1:11" ht="15" customHeight="1" thickTop="1" thickBot="1">
      <c r="A241" s="337">
        <v>2800</v>
      </c>
      <c r="B241" s="333">
        <v>8</v>
      </c>
      <c r="C241" s="333">
        <f>計算基礎!$J$2*B241</f>
        <v>50400</v>
      </c>
      <c r="D241" s="333">
        <f>A241*2</f>
        <v>5600</v>
      </c>
      <c r="E241" s="333">
        <f>A241+25</f>
        <v>2825</v>
      </c>
      <c r="F241" s="348">
        <f>ROUNDUP(((24*E241^2)+(2670*E241))*0.0001/B241,-2)</f>
        <v>2500</v>
      </c>
      <c r="G241" s="53" t="s">
        <v>58</v>
      </c>
      <c r="H241" s="81">
        <v>11</v>
      </c>
      <c r="I241" s="81">
        <f>計算基礎!$H$4*(計算基礎!$G$28/H241)*B$241</f>
        <v>35117.381818181821</v>
      </c>
      <c r="J241" s="42">
        <f>C$241+D$241+F$241+I241</f>
        <v>93617.381818181821</v>
      </c>
      <c r="K241" s="42">
        <f t="shared" si="36"/>
        <v>93700</v>
      </c>
    </row>
    <row r="242" spans="1:11" ht="15" customHeight="1" thickTop="1" thickBot="1">
      <c r="A242" s="353"/>
      <c r="B242" s="333"/>
      <c r="C242" s="333"/>
      <c r="D242" s="333"/>
      <c r="E242" s="333"/>
      <c r="F242" s="348"/>
      <c r="G242" s="55" t="s">
        <v>19</v>
      </c>
      <c r="H242" s="82">
        <v>9</v>
      </c>
      <c r="I242" s="81">
        <f>計算基礎!$H$4*(計算基礎!$G$28/H242)*B$241</f>
        <v>42921.244444444441</v>
      </c>
      <c r="J242" s="42">
        <f t="shared" ref="J242:J247" si="39">C$241+D$241+F$241+I242</f>
        <v>101421.24444444444</v>
      </c>
      <c r="K242" s="42">
        <f t="shared" si="36"/>
        <v>101500</v>
      </c>
    </row>
    <row r="243" spans="1:11" ht="15" customHeight="1" thickTop="1" thickBot="1">
      <c r="A243" s="353"/>
      <c r="B243" s="333"/>
      <c r="C243" s="333"/>
      <c r="D243" s="333"/>
      <c r="E243" s="333"/>
      <c r="F243" s="348"/>
      <c r="G243" s="55" t="s">
        <v>20</v>
      </c>
      <c r="H243" s="82">
        <v>7</v>
      </c>
      <c r="I243" s="81">
        <f>計算基礎!$H$4*(計算基礎!$G$28/H243)*B$241</f>
        <v>55184.457142857143</v>
      </c>
      <c r="J243" s="42">
        <f t="shared" si="39"/>
        <v>113684.45714285714</v>
      </c>
      <c r="K243" s="42">
        <f t="shared" si="36"/>
        <v>113700</v>
      </c>
    </row>
    <row r="244" spans="1:11" ht="15" customHeight="1" thickTop="1" thickBot="1">
      <c r="A244" s="353"/>
      <c r="B244" s="333"/>
      <c r="C244" s="333"/>
      <c r="D244" s="333"/>
      <c r="E244" s="333"/>
      <c r="F244" s="348"/>
      <c r="G244" s="55" t="s">
        <v>21</v>
      </c>
      <c r="H244" s="82">
        <v>6</v>
      </c>
      <c r="I244" s="81">
        <f>計算基礎!$H$4*(計算基礎!$G$28/H244)*B$241</f>
        <v>64381.866666666669</v>
      </c>
      <c r="J244" s="42">
        <f t="shared" si="39"/>
        <v>122881.86666666667</v>
      </c>
      <c r="K244" s="42">
        <f t="shared" si="36"/>
        <v>122900</v>
      </c>
    </row>
    <row r="245" spans="1:11" ht="15" customHeight="1" thickTop="1" thickBot="1">
      <c r="A245" s="353"/>
      <c r="B245" s="333"/>
      <c r="C245" s="333"/>
      <c r="D245" s="333"/>
      <c r="E245" s="333"/>
      <c r="F245" s="348"/>
      <c r="G245" s="55" t="s">
        <v>22</v>
      </c>
      <c r="H245" s="82">
        <v>5</v>
      </c>
      <c r="I245" s="81">
        <f>計算基礎!$H$4*(計算基礎!$G$28/H245)*B$241</f>
        <v>77258.240000000005</v>
      </c>
      <c r="J245" s="42">
        <f t="shared" si="39"/>
        <v>135758.24</v>
      </c>
      <c r="K245" s="42">
        <f t="shared" si="36"/>
        <v>135800</v>
      </c>
    </row>
    <row r="246" spans="1:11" ht="15" customHeight="1" thickTop="1" thickBot="1">
      <c r="A246" s="353"/>
      <c r="B246" s="333"/>
      <c r="C246" s="333"/>
      <c r="D246" s="333"/>
      <c r="E246" s="333"/>
      <c r="F246" s="348"/>
      <c r="G246" s="55" t="s">
        <v>23</v>
      </c>
      <c r="H246" s="82">
        <v>5</v>
      </c>
      <c r="I246" s="81">
        <f>計算基礎!$H$4*(計算基礎!$G$28/H246)*B$241</f>
        <v>77258.240000000005</v>
      </c>
      <c r="J246" s="42">
        <f t="shared" si="39"/>
        <v>135758.24</v>
      </c>
      <c r="K246" s="42">
        <f t="shared" si="36"/>
        <v>135800</v>
      </c>
    </row>
    <row r="247" spans="1:11" ht="15" customHeight="1" thickTop="1" thickBot="1">
      <c r="A247" s="332"/>
      <c r="B247" s="333"/>
      <c r="C247" s="333"/>
      <c r="D247" s="333"/>
      <c r="E247" s="333"/>
      <c r="F247" s="348"/>
      <c r="G247" s="57" t="s">
        <v>24</v>
      </c>
      <c r="H247" s="151">
        <v>4</v>
      </c>
      <c r="I247" s="81">
        <f>計算基礎!$H$4*(計算基礎!$G$28/H247)*B$241</f>
        <v>96572.800000000003</v>
      </c>
      <c r="J247" s="42">
        <f t="shared" si="39"/>
        <v>155072.79999999999</v>
      </c>
      <c r="K247" s="176">
        <f t="shared" si="36"/>
        <v>155100</v>
      </c>
    </row>
    <row r="248" spans="1:11" ht="15" customHeight="1" thickTop="1" thickBot="1">
      <c r="A248" s="355">
        <v>2850</v>
      </c>
      <c r="B248" s="336">
        <v>9</v>
      </c>
      <c r="C248" s="336">
        <f>計算基礎!$J$2*B248</f>
        <v>56700</v>
      </c>
      <c r="D248" s="336">
        <f>A248*2</f>
        <v>5700</v>
      </c>
      <c r="E248" s="336">
        <f>A248+25</f>
        <v>2875</v>
      </c>
      <c r="F248" s="351">
        <f>ROUNDUP(((24*E248^2)+(2670*E248))*0.0001/B248,-2)</f>
        <v>2300</v>
      </c>
      <c r="G248" s="177" t="s">
        <v>58</v>
      </c>
      <c r="H248" s="179">
        <v>12</v>
      </c>
      <c r="I248" s="179">
        <f>計算基礎!$H$4*(計算基礎!$G$28/H248)*B$248</f>
        <v>36214.800000000003</v>
      </c>
      <c r="J248" s="180">
        <f t="shared" ref="J248:J254" si="40">C$248+D$248+F$248+I248</f>
        <v>100914.8</v>
      </c>
      <c r="K248" s="180">
        <f t="shared" si="36"/>
        <v>101000</v>
      </c>
    </row>
    <row r="249" spans="1:11" ht="15" customHeight="1" thickTop="1" thickBot="1">
      <c r="A249" s="353"/>
      <c r="B249" s="333"/>
      <c r="C249" s="333"/>
      <c r="D249" s="333"/>
      <c r="E249" s="333"/>
      <c r="F249" s="348"/>
      <c r="G249" s="55" t="s">
        <v>19</v>
      </c>
      <c r="H249" s="82">
        <v>10</v>
      </c>
      <c r="I249" s="82">
        <f>計算基礎!$H$4*(計算基礎!$G$28/H249)*B$248</f>
        <v>43457.760000000002</v>
      </c>
      <c r="J249" s="42">
        <f t="shared" si="40"/>
        <v>108157.76000000001</v>
      </c>
      <c r="K249" s="42">
        <f t="shared" si="36"/>
        <v>108200</v>
      </c>
    </row>
    <row r="250" spans="1:11" ht="15" customHeight="1" thickTop="1" thickBot="1">
      <c r="A250" s="353"/>
      <c r="B250" s="333"/>
      <c r="C250" s="333"/>
      <c r="D250" s="333"/>
      <c r="E250" s="333"/>
      <c r="F250" s="348"/>
      <c r="G250" s="55" t="s">
        <v>20</v>
      </c>
      <c r="H250" s="82">
        <v>8</v>
      </c>
      <c r="I250" s="82">
        <f>計算基礎!$H$4*(計算基礎!$G$28/H250)*B$248</f>
        <v>54322.200000000004</v>
      </c>
      <c r="J250" s="42">
        <f t="shared" si="40"/>
        <v>119022.20000000001</v>
      </c>
      <c r="K250" s="42">
        <f t="shared" si="36"/>
        <v>119100</v>
      </c>
    </row>
    <row r="251" spans="1:11" ht="15" customHeight="1" thickTop="1" thickBot="1">
      <c r="A251" s="353"/>
      <c r="B251" s="333"/>
      <c r="C251" s="333"/>
      <c r="D251" s="333"/>
      <c r="E251" s="333"/>
      <c r="F251" s="348"/>
      <c r="G251" s="55" t="s">
        <v>21</v>
      </c>
      <c r="H251" s="82">
        <v>7</v>
      </c>
      <c r="I251" s="82">
        <f>計算基礎!$H$4*(計算基礎!$G$28/H251)*B$248</f>
        <v>62082.514285714286</v>
      </c>
      <c r="J251" s="42">
        <f t="shared" si="40"/>
        <v>126782.51428571428</v>
      </c>
      <c r="K251" s="42">
        <f t="shared" si="36"/>
        <v>126800</v>
      </c>
    </row>
    <row r="252" spans="1:11" ht="15" customHeight="1" thickTop="1" thickBot="1">
      <c r="A252" s="353"/>
      <c r="B252" s="333"/>
      <c r="C252" s="333"/>
      <c r="D252" s="333"/>
      <c r="E252" s="333"/>
      <c r="F252" s="348"/>
      <c r="G252" s="55" t="s">
        <v>22</v>
      </c>
      <c r="H252" s="82">
        <v>6</v>
      </c>
      <c r="I252" s="82">
        <f>計算基礎!$H$4*(計算基礎!$G$28/H252)*B$248</f>
        <v>72429.600000000006</v>
      </c>
      <c r="J252" s="42">
        <f t="shared" si="40"/>
        <v>137129.60000000001</v>
      </c>
      <c r="K252" s="42">
        <f t="shared" si="36"/>
        <v>137200</v>
      </c>
    </row>
    <row r="253" spans="1:11" ht="15" customHeight="1" thickTop="1" thickBot="1">
      <c r="A253" s="353"/>
      <c r="B253" s="333"/>
      <c r="C253" s="333"/>
      <c r="D253" s="333"/>
      <c r="E253" s="333"/>
      <c r="F253" s="348"/>
      <c r="G253" s="55" t="s">
        <v>23</v>
      </c>
      <c r="H253" s="82">
        <v>5</v>
      </c>
      <c r="I253" s="82">
        <f>計算基礎!$H$4*(計算基礎!$G$28/H253)*B$248</f>
        <v>86915.520000000004</v>
      </c>
      <c r="J253" s="42">
        <f t="shared" si="40"/>
        <v>151615.52000000002</v>
      </c>
      <c r="K253" s="42">
        <f t="shared" si="36"/>
        <v>151700</v>
      </c>
    </row>
    <row r="254" spans="1:11" ht="15" customHeight="1" thickTop="1">
      <c r="A254" s="356"/>
      <c r="B254" s="346"/>
      <c r="C254" s="346"/>
      <c r="D254" s="346"/>
      <c r="E254" s="346"/>
      <c r="F254" s="341"/>
      <c r="G254" s="55" t="s">
        <v>24</v>
      </c>
      <c r="H254" s="82">
        <v>4</v>
      </c>
      <c r="I254" s="82">
        <f>計算基礎!$H$4*(計算基礎!$G$28/H254)*B$248</f>
        <v>108644.40000000001</v>
      </c>
      <c r="J254" s="42">
        <f t="shared" si="40"/>
        <v>173344.40000000002</v>
      </c>
      <c r="K254" s="40">
        <f t="shared" si="36"/>
        <v>173400</v>
      </c>
    </row>
    <row r="255" spans="1:11" ht="15" customHeight="1" thickBot="1">
      <c r="A255" s="142"/>
      <c r="B255" s="142"/>
      <c r="C255" s="142"/>
      <c r="D255" s="142"/>
      <c r="E255" s="142"/>
      <c r="F255" s="142"/>
    </row>
    <row r="256" spans="1:11" ht="15" customHeight="1" thickBot="1">
      <c r="A256" s="145" t="s">
        <v>1</v>
      </c>
      <c r="B256" s="148" t="s">
        <v>61</v>
      </c>
      <c r="C256" s="147" t="str">
        <f>"融着費(@" &amp; 計算基礎!$J$2&amp;")"</f>
        <v>融着費(@6300)</v>
      </c>
      <c r="D256" s="148" t="s">
        <v>60</v>
      </c>
      <c r="E256" s="148"/>
      <c r="F256" s="148" t="s">
        <v>59</v>
      </c>
      <c r="G256" s="145" t="s">
        <v>0</v>
      </c>
      <c r="H256" s="146" t="s">
        <v>3</v>
      </c>
      <c r="I256" s="147" t="s">
        <v>2</v>
      </c>
      <c r="J256" s="150"/>
      <c r="K256" s="150" t="s">
        <v>49</v>
      </c>
    </row>
    <row r="257" spans="1:11" ht="15" customHeight="1" thickTop="1">
      <c r="A257" s="341">
        <v>2900</v>
      </c>
      <c r="B257" s="333">
        <v>9</v>
      </c>
      <c r="C257" s="333">
        <f>計算基礎!$J$2*B257</f>
        <v>56700</v>
      </c>
      <c r="D257" s="333">
        <f>A257*2</f>
        <v>5800</v>
      </c>
      <c r="E257" s="342">
        <f>A257+25</f>
        <v>2925</v>
      </c>
      <c r="F257" s="347">
        <f>ROUNDUP(((24*E257^2)+(2670*E257))*0.0001/B257,-2)</f>
        <v>2400</v>
      </c>
      <c r="G257" s="53" t="s">
        <v>58</v>
      </c>
      <c r="H257" s="245">
        <v>12</v>
      </c>
      <c r="I257" s="81">
        <f>計算基礎!$H$4*(計算基礎!$G$28/H257)*B$257</f>
        <v>36214.800000000003</v>
      </c>
      <c r="J257" s="42">
        <f t="shared" ref="J257:J263" si="41">C$257+D$257+F$257+I257</f>
        <v>101114.8</v>
      </c>
      <c r="K257" s="42">
        <f t="shared" ref="K257:K277" si="42">ROUNDUP(J257,-2)</f>
        <v>101200</v>
      </c>
    </row>
    <row r="258" spans="1:11" ht="15" customHeight="1">
      <c r="A258" s="330"/>
      <c r="B258" s="333"/>
      <c r="C258" s="333"/>
      <c r="D258" s="333"/>
      <c r="E258" s="333"/>
      <c r="F258" s="348"/>
      <c r="G258" s="55" t="s">
        <v>19</v>
      </c>
      <c r="H258" s="82">
        <v>9</v>
      </c>
      <c r="I258" s="82">
        <f>計算基礎!$H$4*(計算基礎!$G$28/H258)*B$257</f>
        <v>48286.399999999994</v>
      </c>
      <c r="J258" s="42">
        <f t="shared" si="41"/>
        <v>113186.4</v>
      </c>
      <c r="K258" s="42">
        <f t="shared" si="42"/>
        <v>113200</v>
      </c>
    </row>
    <row r="259" spans="1:11" ht="15" customHeight="1">
      <c r="A259" s="330"/>
      <c r="B259" s="333"/>
      <c r="C259" s="333"/>
      <c r="D259" s="333"/>
      <c r="E259" s="333"/>
      <c r="F259" s="348"/>
      <c r="G259" s="55" t="s">
        <v>20</v>
      </c>
      <c r="H259" s="82">
        <v>8</v>
      </c>
      <c r="I259" s="82">
        <f>計算基礎!$H$4*(計算基礎!$G$28/H259)*B$257</f>
        <v>54322.200000000004</v>
      </c>
      <c r="J259" s="42">
        <f t="shared" si="41"/>
        <v>119222.20000000001</v>
      </c>
      <c r="K259" s="42">
        <f t="shared" si="42"/>
        <v>119300</v>
      </c>
    </row>
    <row r="260" spans="1:11" ht="15" customHeight="1">
      <c r="A260" s="330"/>
      <c r="B260" s="333"/>
      <c r="C260" s="333"/>
      <c r="D260" s="333"/>
      <c r="E260" s="333"/>
      <c r="F260" s="348"/>
      <c r="G260" s="55" t="s">
        <v>21</v>
      </c>
      <c r="H260" s="82">
        <v>6</v>
      </c>
      <c r="I260" s="82">
        <f>計算基礎!$H$4*(計算基礎!$G$28/H260)*B$257</f>
        <v>72429.600000000006</v>
      </c>
      <c r="J260" s="42">
        <f t="shared" si="41"/>
        <v>137329.60000000001</v>
      </c>
      <c r="K260" s="42">
        <f t="shared" si="42"/>
        <v>137400</v>
      </c>
    </row>
    <row r="261" spans="1:11" ht="15" customHeight="1">
      <c r="A261" s="330"/>
      <c r="B261" s="333"/>
      <c r="C261" s="333"/>
      <c r="D261" s="333"/>
      <c r="E261" s="333"/>
      <c r="F261" s="348"/>
      <c r="G261" s="55" t="s">
        <v>22</v>
      </c>
      <c r="H261" s="82">
        <v>6</v>
      </c>
      <c r="I261" s="82">
        <f>計算基礎!$H$4*(計算基礎!$G$28/H261)*B$257</f>
        <v>72429.600000000006</v>
      </c>
      <c r="J261" s="42">
        <f t="shared" si="41"/>
        <v>137329.60000000001</v>
      </c>
      <c r="K261" s="42">
        <f t="shared" si="42"/>
        <v>137400</v>
      </c>
    </row>
    <row r="262" spans="1:11" ht="15" customHeight="1">
      <c r="A262" s="330"/>
      <c r="B262" s="333"/>
      <c r="C262" s="333"/>
      <c r="D262" s="333"/>
      <c r="E262" s="333"/>
      <c r="F262" s="348"/>
      <c r="G262" s="55" t="s">
        <v>23</v>
      </c>
      <c r="H262" s="82">
        <v>5</v>
      </c>
      <c r="I262" s="82">
        <f>計算基礎!$H$4*(計算基礎!$G$28/H262)*B$257</f>
        <v>86915.520000000004</v>
      </c>
      <c r="J262" s="42">
        <f t="shared" si="41"/>
        <v>151815.52000000002</v>
      </c>
      <c r="K262" s="42">
        <f t="shared" si="42"/>
        <v>151900</v>
      </c>
    </row>
    <row r="263" spans="1:11" ht="15" customHeight="1" thickBot="1">
      <c r="A263" s="335"/>
      <c r="B263" s="337"/>
      <c r="C263" s="337"/>
      <c r="D263" s="337"/>
      <c r="E263" s="337"/>
      <c r="F263" s="349"/>
      <c r="G263" s="56" t="s">
        <v>24</v>
      </c>
      <c r="H263" s="87">
        <v>4</v>
      </c>
      <c r="I263" s="151">
        <f>計算基礎!$H$4*(計算基礎!$G$28/H263)*B$257</f>
        <v>108644.40000000001</v>
      </c>
      <c r="J263" s="164">
        <f t="shared" si="41"/>
        <v>173544.40000000002</v>
      </c>
      <c r="K263" s="41">
        <f t="shared" si="42"/>
        <v>173600</v>
      </c>
    </row>
    <row r="264" spans="1:11" ht="15" customHeight="1" thickTop="1">
      <c r="A264" s="341">
        <v>2950</v>
      </c>
      <c r="B264" s="332">
        <v>9</v>
      </c>
      <c r="C264" s="332">
        <f>計算基礎!$J$2*B264</f>
        <v>56700</v>
      </c>
      <c r="D264" s="332">
        <f>A264*2</f>
        <v>5900</v>
      </c>
      <c r="E264" s="342">
        <f>A264+25</f>
        <v>2975</v>
      </c>
      <c r="F264" s="350">
        <f>ROUNDUP(((24*E264^2)+(2670*E264))*0.0001/B264,-2)</f>
        <v>2500</v>
      </c>
      <c r="G264" s="53" t="s">
        <v>58</v>
      </c>
      <c r="H264" s="81">
        <v>12</v>
      </c>
      <c r="I264" s="58">
        <f>計算基礎!$H$4*(計算基礎!$G$28/H264)*B$264</f>
        <v>36214.800000000003</v>
      </c>
      <c r="J264" s="60">
        <f t="shared" ref="J264:J270" si="43">C$264+D$264+F$264+I264</f>
        <v>101314.8</v>
      </c>
      <c r="K264" s="42">
        <f t="shared" si="42"/>
        <v>101400</v>
      </c>
    </row>
    <row r="265" spans="1:11" ht="15" customHeight="1">
      <c r="A265" s="330"/>
      <c r="B265" s="333"/>
      <c r="C265" s="333"/>
      <c r="D265" s="333"/>
      <c r="E265" s="333"/>
      <c r="F265" s="348"/>
      <c r="G265" s="55" t="s">
        <v>19</v>
      </c>
      <c r="H265" s="82">
        <v>9</v>
      </c>
      <c r="I265" s="55">
        <f>計算基礎!$H$4*(計算基礎!$G$28/H265)*B$264</f>
        <v>48286.399999999994</v>
      </c>
      <c r="J265" s="42">
        <f t="shared" si="43"/>
        <v>113386.4</v>
      </c>
      <c r="K265" s="42">
        <f t="shared" si="42"/>
        <v>113400</v>
      </c>
    </row>
    <row r="266" spans="1:11" ht="15" customHeight="1">
      <c r="A266" s="330"/>
      <c r="B266" s="333"/>
      <c r="C266" s="333"/>
      <c r="D266" s="333"/>
      <c r="E266" s="333"/>
      <c r="F266" s="348"/>
      <c r="G266" s="55" t="s">
        <v>20</v>
      </c>
      <c r="H266" s="82">
        <v>8</v>
      </c>
      <c r="I266" s="55">
        <f>計算基礎!$H$4*(計算基礎!$G$28/H266)*B$264</f>
        <v>54322.200000000004</v>
      </c>
      <c r="J266" s="42">
        <f t="shared" si="43"/>
        <v>119422.20000000001</v>
      </c>
      <c r="K266" s="42">
        <f t="shared" si="42"/>
        <v>119500</v>
      </c>
    </row>
    <row r="267" spans="1:11" ht="15" customHeight="1">
      <c r="A267" s="330"/>
      <c r="B267" s="333"/>
      <c r="C267" s="333"/>
      <c r="D267" s="333"/>
      <c r="E267" s="333"/>
      <c r="F267" s="348"/>
      <c r="G267" s="55" t="s">
        <v>21</v>
      </c>
      <c r="H267" s="82">
        <v>6</v>
      </c>
      <c r="I267" s="55">
        <f>計算基礎!$H$4*(計算基礎!$G$28/H267)*B$264</f>
        <v>72429.600000000006</v>
      </c>
      <c r="J267" s="42">
        <f t="shared" si="43"/>
        <v>137529.60000000001</v>
      </c>
      <c r="K267" s="42">
        <f t="shared" si="42"/>
        <v>137600</v>
      </c>
    </row>
    <row r="268" spans="1:11" ht="15" customHeight="1">
      <c r="A268" s="330"/>
      <c r="B268" s="333"/>
      <c r="C268" s="333"/>
      <c r="D268" s="333"/>
      <c r="E268" s="333"/>
      <c r="F268" s="348"/>
      <c r="G268" s="55" t="s">
        <v>22</v>
      </c>
      <c r="H268" s="82">
        <v>6</v>
      </c>
      <c r="I268" s="55">
        <f>計算基礎!$H$4*(計算基礎!$G$28/H268)*B$264</f>
        <v>72429.600000000006</v>
      </c>
      <c r="J268" s="42">
        <f t="shared" si="43"/>
        <v>137529.60000000001</v>
      </c>
      <c r="K268" s="42">
        <f t="shared" si="42"/>
        <v>137600</v>
      </c>
    </row>
    <row r="269" spans="1:11" ht="15" customHeight="1">
      <c r="A269" s="330"/>
      <c r="B269" s="333"/>
      <c r="C269" s="333"/>
      <c r="D269" s="333"/>
      <c r="E269" s="333"/>
      <c r="F269" s="348"/>
      <c r="G269" s="55" t="s">
        <v>23</v>
      </c>
      <c r="H269" s="82">
        <v>5</v>
      </c>
      <c r="I269" s="55">
        <f>計算基礎!$H$4*(計算基礎!$G$28/H269)*B$264</f>
        <v>86915.520000000004</v>
      </c>
      <c r="J269" s="42">
        <f t="shared" si="43"/>
        <v>152015.52000000002</v>
      </c>
      <c r="K269" s="42">
        <f t="shared" si="42"/>
        <v>152100</v>
      </c>
    </row>
    <row r="270" spans="1:11" ht="15" customHeight="1" thickBot="1">
      <c r="A270" s="331"/>
      <c r="B270" s="333"/>
      <c r="C270" s="333"/>
      <c r="D270" s="333"/>
      <c r="E270" s="333"/>
      <c r="F270" s="348"/>
      <c r="G270" s="57" t="s">
        <v>24</v>
      </c>
      <c r="H270" s="87">
        <v>4</v>
      </c>
      <c r="I270" s="55">
        <f>計算基礎!$H$4*(計算基礎!$G$28/H270)*B$264</f>
        <v>108644.40000000001</v>
      </c>
      <c r="J270" s="42">
        <f t="shared" si="43"/>
        <v>173744.40000000002</v>
      </c>
      <c r="K270" s="176">
        <f t="shared" si="42"/>
        <v>173800</v>
      </c>
    </row>
    <row r="271" spans="1:11" ht="15" customHeight="1" thickTop="1" thickBot="1">
      <c r="A271" s="353">
        <v>3000</v>
      </c>
      <c r="B271" s="332">
        <v>9</v>
      </c>
      <c r="C271" s="332">
        <f>計算基礎!$J$2*B271</f>
        <v>56700</v>
      </c>
      <c r="D271" s="332">
        <f>A271*2</f>
        <v>6000</v>
      </c>
      <c r="E271" s="332">
        <f>A271+25</f>
        <v>3025</v>
      </c>
      <c r="F271" s="350">
        <f>ROUNDUP(((24*E271^2)+(2670*E271))*0.0001/B271,-2)</f>
        <v>2600</v>
      </c>
      <c r="G271" s="58" t="s">
        <v>58</v>
      </c>
      <c r="H271" s="86">
        <v>12</v>
      </c>
      <c r="I271" s="58">
        <f>計算基礎!$H$4*(計算基礎!$G$28/H271)*B$271</f>
        <v>36214.800000000003</v>
      </c>
      <c r="J271" s="60">
        <f t="shared" ref="J271:J277" si="44">C$271+D$271+F$271+I271</f>
        <v>101514.8</v>
      </c>
      <c r="K271" s="60">
        <f t="shared" si="42"/>
        <v>101600</v>
      </c>
    </row>
    <row r="272" spans="1:11" ht="15" customHeight="1" thickTop="1" thickBot="1">
      <c r="A272" s="353"/>
      <c r="B272" s="333"/>
      <c r="C272" s="333"/>
      <c r="D272" s="333"/>
      <c r="E272" s="333"/>
      <c r="F272" s="348"/>
      <c r="G272" s="55" t="s">
        <v>19</v>
      </c>
      <c r="H272" s="82">
        <v>9</v>
      </c>
      <c r="I272" s="55">
        <f>計算基礎!$H$4*(計算基礎!$G$28/H272)*B$271</f>
        <v>48286.399999999994</v>
      </c>
      <c r="J272" s="42">
        <f t="shared" si="44"/>
        <v>113586.4</v>
      </c>
      <c r="K272" s="42">
        <f t="shared" si="42"/>
        <v>113600</v>
      </c>
    </row>
    <row r="273" spans="1:11" ht="15" customHeight="1" thickTop="1" thickBot="1">
      <c r="A273" s="353"/>
      <c r="B273" s="333"/>
      <c r="C273" s="333"/>
      <c r="D273" s="333"/>
      <c r="E273" s="333"/>
      <c r="F273" s="348"/>
      <c r="G273" s="55" t="s">
        <v>20</v>
      </c>
      <c r="H273" s="82">
        <v>8</v>
      </c>
      <c r="I273" s="55">
        <f>計算基礎!$H$4*(計算基礎!$G$28/H273)*B$271</f>
        <v>54322.200000000004</v>
      </c>
      <c r="J273" s="42">
        <f t="shared" si="44"/>
        <v>119622.20000000001</v>
      </c>
      <c r="K273" s="42">
        <f t="shared" si="42"/>
        <v>119700</v>
      </c>
    </row>
    <row r="274" spans="1:11" ht="15" customHeight="1" thickTop="1" thickBot="1">
      <c r="A274" s="353"/>
      <c r="B274" s="333"/>
      <c r="C274" s="333"/>
      <c r="D274" s="333"/>
      <c r="E274" s="333"/>
      <c r="F274" s="348"/>
      <c r="G274" s="55" t="s">
        <v>21</v>
      </c>
      <c r="H274" s="82">
        <v>6</v>
      </c>
      <c r="I274" s="55">
        <f>計算基礎!$H$4*(計算基礎!$G$28/H274)*B$271</f>
        <v>72429.600000000006</v>
      </c>
      <c r="J274" s="42">
        <f t="shared" si="44"/>
        <v>137729.60000000001</v>
      </c>
      <c r="K274" s="42">
        <f t="shared" si="42"/>
        <v>137800</v>
      </c>
    </row>
    <row r="275" spans="1:11" ht="15" customHeight="1" thickTop="1" thickBot="1">
      <c r="A275" s="353"/>
      <c r="B275" s="333"/>
      <c r="C275" s="333"/>
      <c r="D275" s="333"/>
      <c r="E275" s="333"/>
      <c r="F275" s="348"/>
      <c r="G275" s="55" t="s">
        <v>22</v>
      </c>
      <c r="H275" s="82">
        <v>6</v>
      </c>
      <c r="I275" s="55">
        <f>計算基礎!$H$4*(計算基礎!$G$28/H275)*B$271</f>
        <v>72429.600000000006</v>
      </c>
      <c r="J275" s="42">
        <f t="shared" si="44"/>
        <v>137729.60000000001</v>
      </c>
      <c r="K275" s="42">
        <f t="shared" si="42"/>
        <v>137800</v>
      </c>
    </row>
    <row r="276" spans="1:11" ht="15" customHeight="1" thickTop="1" thickBot="1">
      <c r="A276" s="353"/>
      <c r="B276" s="333"/>
      <c r="C276" s="333"/>
      <c r="D276" s="333"/>
      <c r="E276" s="333"/>
      <c r="F276" s="348"/>
      <c r="G276" s="55" t="s">
        <v>23</v>
      </c>
      <c r="H276" s="82">
        <v>5</v>
      </c>
      <c r="I276" s="55">
        <f>計算基礎!$H$4*(計算基礎!$G$28/H276)*B$271</f>
        <v>86915.520000000004</v>
      </c>
      <c r="J276" s="42">
        <f t="shared" si="44"/>
        <v>152215.52000000002</v>
      </c>
      <c r="K276" s="42">
        <f t="shared" si="42"/>
        <v>152300</v>
      </c>
    </row>
    <row r="277" spans="1:11" ht="15" customHeight="1" thickTop="1" thickBot="1">
      <c r="A277" s="353"/>
      <c r="B277" s="337"/>
      <c r="C277" s="337"/>
      <c r="D277" s="337"/>
      <c r="E277" s="337"/>
      <c r="F277" s="349"/>
      <c r="G277" s="56" t="s">
        <v>24</v>
      </c>
      <c r="H277" s="87">
        <v>4</v>
      </c>
      <c r="I277" s="56">
        <f>計算基礎!$H$4*(計算基礎!$G$28/H277)*B$271</f>
        <v>108644.40000000001</v>
      </c>
      <c r="J277" s="165">
        <f t="shared" si="44"/>
        <v>173944.40000000002</v>
      </c>
      <c r="K277" s="41">
        <f t="shared" si="42"/>
        <v>174000</v>
      </c>
    </row>
    <row r="278" spans="1:11" ht="15" customHeight="1" thickTop="1" thickBot="1">
      <c r="A278" s="337">
        <v>3100</v>
      </c>
      <c r="B278" s="333">
        <v>9</v>
      </c>
      <c r="C278" s="332">
        <f>計算基礎!$J$2*B278</f>
        <v>56700</v>
      </c>
      <c r="D278" s="332">
        <f>A278*2</f>
        <v>6200</v>
      </c>
      <c r="E278" s="332">
        <f>A278+25</f>
        <v>3125</v>
      </c>
      <c r="F278" s="350">
        <f>ROUNDUP(((24*E278^2)+(2670*E278))*0.0001/B278,-2)</f>
        <v>2700</v>
      </c>
      <c r="G278" s="58" t="s">
        <v>58</v>
      </c>
      <c r="H278" s="86">
        <v>12</v>
      </c>
      <c r="I278" s="58">
        <f>計算基礎!$H$4*(計算基礎!$G$28/H278)*B$278</f>
        <v>36214.800000000003</v>
      </c>
      <c r="J278" s="60">
        <f t="shared" ref="J278:J284" si="45">C$278+D$278+F$278+I278</f>
        <v>101814.8</v>
      </c>
      <c r="K278" s="60">
        <f t="shared" ref="K278:K305" si="46">ROUNDUP(J278,-2)</f>
        <v>101900</v>
      </c>
    </row>
    <row r="279" spans="1:11" ht="15" customHeight="1" thickTop="1" thickBot="1">
      <c r="A279" s="353"/>
      <c r="B279" s="333"/>
      <c r="C279" s="333"/>
      <c r="D279" s="333"/>
      <c r="E279" s="333"/>
      <c r="F279" s="348"/>
      <c r="G279" s="55" t="s">
        <v>19</v>
      </c>
      <c r="H279" s="82">
        <v>9</v>
      </c>
      <c r="I279" s="55">
        <f>計算基礎!$H$4*(計算基礎!$G$28/H279)*B$278</f>
        <v>48286.399999999994</v>
      </c>
      <c r="J279" s="42">
        <f t="shared" si="45"/>
        <v>113886.39999999999</v>
      </c>
      <c r="K279" s="42">
        <f t="shared" si="46"/>
        <v>113900</v>
      </c>
    </row>
    <row r="280" spans="1:11" ht="15" customHeight="1" thickTop="1" thickBot="1">
      <c r="A280" s="353"/>
      <c r="B280" s="333"/>
      <c r="C280" s="333"/>
      <c r="D280" s="333"/>
      <c r="E280" s="333"/>
      <c r="F280" s="348"/>
      <c r="G280" s="55" t="s">
        <v>20</v>
      </c>
      <c r="H280" s="82">
        <v>8</v>
      </c>
      <c r="I280" s="55">
        <f>計算基礎!$H$4*(計算基礎!$G$28/H280)*B$278</f>
        <v>54322.200000000004</v>
      </c>
      <c r="J280" s="42">
        <f t="shared" si="45"/>
        <v>119922.20000000001</v>
      </c>
      <c r="K280" s="42">
        <f t="shared" si="46"/>
        <v>120000</v>
      </c>
    </row>
    <row r="281" spans="1:11" ht="15" customHeight="1" thickTop="1" thickBot="1">
      <c r="A281" s="353"/>
      <c r="B281" s="333"/>
      <c r="C281" s="333"/>
      <c r="D281" s="333"/>
      <c r="E281" s="333"/>
      <c r="F281" s="348"/>
      <c r="G281" s="55" t="s">
        <v>21</v>
      </c>
      <c r="H281" s="82">
        <v>6</v>
      </c>
      <c r="I281" s="55">
        <f>計算基礎!$H$4*(計算基礎!$G$28/H281)*B$278</f>
        <v>72429.600000000006</v>
      </c>
      <c r="J281" s="164">
        <f t="shared" si="45"/>
        <v>138029.6</v>
      </c>
      <c r="K281" s="176">
        <f t="shared" si="46"/>
        <v>138100</v>
      </c>
    </row>
    <row r="282" spans="1:11" ht="15" customHeight="1" thickTop="1" thickBot="1">
      <c r="A282" s="353"/>
      <c r="B282" s="333"/>
      <c r="C282" s="333"/>
      <c r="D282" s="333"/>
      <c r="E282" s="333"/>
      <c r="F282" s="348"/>
      <c r="G282" s="55" t="s">
        <v>22</v>
      </c>
      <c r="H282" s="82">
        <v>6</v>
      </c>
      <c r="I282" s="55">
        <f>計算基礎!$H$4*(計算基礎!$G$28/H282)*B$278</f>
        <v>72429.600000000006</v>
      </c>
      <c r="J282" s="40">
        <f t="shared" si="45"/>
        <v>138029.6</v>
      </c>
      <c r="K282" s="40">
        <f t="shared" si="46"/>
        <v>138100</v>
      </c>
    </row>
    <row r="283" spans="1:11" ht="15" customHeight="1" thickTop="1" thickBot="1">
      <c r="A283" s="353"/>
      <c r="B283" s="333"/>
      <c r="C283" s="333"/>
      <c r="D283" s="333"/>
      <c r="E283" s="333"/>
      <c r="F283" s="348"/>
      <c r="G283" s="55" t="s">
        <v>23</v>
      </c>
      <c r="H283" s="82">
        <v>5</v>
      </c>
      <c r="I283" s="55">
        <f>計算基礎!$H$4*(計算基礎!$G$28/H283)*B$278</f>
        <v>86915.520000000004</v>
      </c>
      <c r="J283" s="42">
        <f t="shared" si="45"/>
        <v>152515.52000000002</v>
      </c>
      <c r="K283" s="42">
        <f t="shared" si="46"/>
        <v>152600</v>
      </c>
    </row>
    <row r="284" spans="1:11" ht="15" customHeight="1" thickTop="1" thickBot="1">
      <c r="A284" s="332"/>
      <c r="B284" s="333"/>
      <c r="C284" s="333"/>
      <c r="D284" s="333"/>
      <c r="E284" s="333"/>
      <c r="F284" s="348"/>
      <c r="G284" s="57" t="s">
        <v>24</v>
      </c>
      <c r="H284" s="151">
        <v>4</v>
      </c>
      <c r="I284" s="57">
        <f>計算基礎!$H$4*(計算基礎!$G$28/H284)*B$278</f>
        <v>108644.40000000001</v>
      </c>
      <c r="J284" s="164">
        <f t="shared" si="45"/>
        <v>174244.40000000002</v>
      </c>
      <c r="K284" s="176">
        <f t="shared" si="46"/>
        <v>174300</v>
      </c>
    </row>
    <row r="285" spans="1:11" ht="15" customHeight="1" thickTop="1" thickBot="1">
      <c r="A285" s="355">
        <v>3200</v>
      </c>
      <c r="B285" s="336">
        <v>10</v>
      </c>
      <c r="C285" s="336">
        <f>計算基礎!$J$2*B285</f>
        <v>63000</v>
      </c>
      <c r="D285" s="336">
        <f>A285*2</f>
        <v>6400</v>
      </c>
      <c r="E285" s="336">
        <f>A285+25</f>
        <v>3225</v>
      </c>
      <c r="F285" s="351">
        <f>ROUNDUP(((24*E285^2)+(2670*E285))*0.0001/B285,-2)</f>
        <v>2600</v>
      </c>
      <c r="G285" s="177" t="s">
        <v>58</v>
      </c>
      <c r="H285" s="179">
        <v>12</v>
      </c>
      <c r="I285" s="246">
        <f>計算基礎!$H$4*(計算基礎!$G$28/H285)*B$285</f>
        <v>40238.666666666672</v>
      </c>
      <c r="J285" s="180">
        <f t="shared" ref="J285:J291" si="47">C$285+D$285+F$285+I285</f>
        <v>112238.66666666667</v>
      </c>
      <c r="K285" s="180">
        <f t="shared" si="46"/>
        <v>112300</v>
      </c>
    </row>
    <row r="286" spans="1:11" ht="15" customHeight="1" thickTop="1" thickBot="1">
      <c r="A286" s="353"/>
      <c r="B286" s="333"/>
      <c r="C286" s="333"/>
      <c r="D286" s="333"/>
      <c r="E286" s="333"/>
      <c r="F286" s="348"/>
      <c r="G286" s="55" t="s">
        <v>19</v>
      </c>
      <c r="H286" s="82">
        <v>9</v>
      </c>
      <c r="I286" s="214">
        <f>計算基礎!$H$4*(計算基礎!$G$28/H286)*B$285</f>
        <v>53651.555555555547</v>
      </c>
      <c r="J286" s="40">
        <f t="shared" si="47"/>
        <v>125651.55555555555</v>
      </c>
      <c r="K286" s="42">
        <f t="shared" si="46"/>
        <v>125700</v>
      </c>
    </row>
    <row r="287" spans="1:11" ht="15" customHeight="1" thickTop="1" thickBot="1">
      <c r="A287" s="353"/>
      <c r="B287" s="333"/>
      <c r="C287" s="333"/>
      <c r="D287" s="333"/>
      <c r="E287" s="333"/>
      <c r="F287" s="348"/>
      <c r="G287" s="55" t="s">
        <v>20</v>
      </c>
      <c r="H287" s="82">
        <v>8</v>
      </c>
      <c r="I287" s="214">
        <f>計算基礎!$H$4*(計算基礎!$G$28/H287)*B$285</f>
        <v>60358</v>
      </c>
      <c r="J287" s="40">
        <f t="shared" si="47"/>
        <v>132358</v>
      </c>
      <c r="K287" s="42">
        <f t="shared" si="46"/>
        <v>132400</v>
      </c>
    </row>
    <row r="288" spans="1:11" ht="15" customHeight="1" thickTop="1" thickBot="1">
      <c r="A288" s="353"/>
      <c r="B288" s="333"/>
      <c r="C288" s="333"/>
      <c r="D288" s="333"/>
      <c r="E288" s="333"/>
      <c r="F288" s="348"/>
      <c r="G288" s="55" t="s">
        <v>21</v>
      </c>
      <c r="H288" s="82">
        <v>7</v>
      </c>
      <c r="I288" s="214">
        <f>計算基礎!$H$4*(計算基礎!$G$28/H288)*B$285</f>
        <v>68980.571428571435</v>
      </c>
      <c r="J288" s="40">
        <f t="shared" si="47"/>
        <v>140980.57142857142</v>
      </c>
      <c r="K288" s="176">
        <f t="shared" si="46"/>
        <v>141000</v>
      </c>
    </row>
    <row r="289" spans="1:11" ht="15" customHeight="1" thickTop="1" thickBot="1">
      <c r="A289" s="353"/>
      <c r="B289" s="333"/>
      <c r="C289" s="333"/>
      <c r="D289" s="333"/>
      <c r="E289" s="333"/>
      <c r="F289" s="348"/>
      <c r="G289" s="55" t="s">
        <v>22</v>
      </c>
      <c r="H289" s="82">
        <v>6</v>
      </c>
      <c r="I289" s="214">
        <f>計算基礎!$H$4*(計算基礎!$G$28/H289)*B$285</f>
        <v>80477.333333333343</v>
      </c>
      <c r="J289" s="40">
        <f t="shared" si="47"/>
        <v>152477.33333333334</v>
      </c>
      <c r="K289" s="40">
        <f t="shared" si="46"/>
        <v>152500</v>
      </c>
    </row>
    <row r="290" spans="1:11" ht="15" customHeight="1" thickTop="1" thickBot="1">
      <c r="A290" s="353"/>
      <c r="B290" s="333"/>
      <c r="C290" s="333"/>
      <c r="D290" s="333"/>
      <c r="E290" s="333"/>
      <c r="F290" s="348"/>
      <c r="G290" s="55" t="s">
        <v>23</v>
      </c>
      <c r="H290" s="82">
        <v>5</v>
      </c>
      <c r="I290" s="214">
        <f>計算基礎!$H$4*(計算基礎!$G$28/H290)*B$285</f>
        <v>96572.800000000003</v>
      </c>
      <c r="J290" s="40">
        <f t="shared" si="47"/>
        <v>168572.79999999999</v>
      </c>
      <c r="K290" s="164">
        <f t="shared" si="46"/>
        <v>168600</v>
      </c>
    </row>
    <row r="291" spans="1:11" ht="15" customHeight="1" thickTop="1" thickBot="1">
      <c r="A291" s="353"/>
      <c r="B291" s="337"/>
      <c r="C291" s="337"/>
      <c r="D291" s="337"/>
      <c r="E291" s="337"/>
      <c r="F291" s="349"/>
      <c r="G291" s="57" t="s">
        <v>24</v>
      </c>
      <c r="H291" s="87">
        <v>4</v>
      </c>
      <c r="I291" s="215">
        <f>計算基礎!$H$4*(計算基礎!$G$28/H291)*B$285</f>
        <v>120716</v>
      </c>
      <c r="J291" s="41">
        <f t="shared" si="47"/>
        <v>192716</v>
      </c>
      <c r="K291" s="41">
        <f t="shared" si="46"/>
        <v>192800</v>
      </c>
    </row>
    <row r="292" spans="1:11" ht="15" customHeight="1" thickTop="1" thickBot="1">
      <c r="A292" s="337">
        <v>3300</v>
      </c>
      <c r="B292" s="336">
        <v>10</v>
      </c>
      <c r="C292" s="332">
        <f>計算基礎!$J$2*B292</f>
        <v>63000</v>
      </c>
      <c r="D292" s="333">
        <f>A292*2</f>
        <v>6600</v>
      </c>
      <c r="E292" s="333">
        <f>A292+25</f>
        <v>3325</v>
      </c>
      <c r="F292" s="351">
        <f>ROUNDUP(((24*E292^2)+(2670*E292))*0.0001/B292,-2)</f>
        <v>2800</v>
      </c>
      <c r="G292" s="58" t="s">
        <v>58</v>
      </c>
      <c r="H292" s="81">
        <v>12</v>
      </c>
      <c r="I292" s="246">
        <f>計算基礎!$H$4*(計算基礎!$G$28/H292)*B$292</f>
        <v>40238.666666666672</v>
      </c>
      <c r="J292" s="196">
        <f t="shared" ref="J292:J298" si="48">C$292+D$292+F$292+I292</f>
        <v>112638.66666666667</v>
      </c>
      <c r="K292" s="60">
        <f t="shared" si="46"/>
        <v>112700</v>
      </c>
    </row>
    <row r="293" spans="1:11" ht="15" customHeight="1" thickTop="1" thickBot="1">
      <c r="A293" s="353"/>
      <c r="B293" s="333"/>
      <c r="C293" s="333"/>
      <c r="D293" s="333"/>
      <c r="E293" s="333"/>
      <c r="F293" s="348"/>
      <c r="G293" s="55" t="s">
        <v>19</v>
      </c>
      <c r="H293" s="82">
        <v>9</v>
      </c>
      <c r="I293" s="214">
        <f>計算基礎!$H$4*(計算基礎!$G$28/H293)*B$292</f>
        <v>53651.555555555547</v>
      </c>
      <c r="J293" s="40">
        <f t="shared" si="48"/>
        <v>126051.55555555555</v>
      </c>
      <c r="K293" s="42">
        <f t="shared" si="46"/>
        <v>126100</v>
      </c>
    </row>
    <row r="294" spans="1:11" ht="15" customHeight="1" thickTop="1" thickBot="1">
      <c r="A294" s="353"/>
      <c r="B294" s="333"/>
      <c r="C294" s="333"/>
      <c r="D294" s="333"/>
      <c r="E294" s="333"/>
      <c r="F294" s="348"/>
      <c r="G294" s="55" t="s">
        <v>20</v>
      </c>
      <c r="H294" s="82">
        <v>8</v>
      </c>
      <c r="I294" s="214">
        <f>計算基礎!$H$4*(計算基礎!$G$28/H294)*B$292</f>
        <v>60358</v>
      </c>
      <c r="J294" s="40">
        <f t="shared" si="48"/>
        <v>132758</v>
      </c>
      <c r="K294" s="42">
        <f t="shared" si="46"/>
        <v>132800</v>
      </c>
    </row>
    <row r="295" spans="1:11" ht="15" customHeight="1" thickTop="1" thickBot="1">
      <c r="A295" s="353"/>
      <c r="B295" s="333"/>
      <c r="C295" s="333"/>
      <c r="D295" s="333"/>
      <c r="E295" s="333"/>
      <c r="F295" s="348"/>
      <c r="G295" s="55" t="s">
        <v>21</v>
      </c>
      <c r="H295" s="82">
        <v>7</v>
      </c>
      <c r="I295" s="214">
        <f>計算基礎!$H$4*(計算基礎!$G$28/H295)*B$292</f>
        <v>68980.571428571435</v>
      </c>
      <c r="J295" s="40">
        <f t="shared" si="48"/>
        <v>141380.57142857142</v>
      </c>
      <c r="K295" s="176">
        <f t="shared" si="46"/>
        <v>141400</v>
      </c>
    </row>
    <row r="296" spans="1:11" ht="15" customHeight="1" thickTop="1" thickBot="1">
      <c r="A296" s="353"/>
      <c r="B296" s="333"/>
      <c r="C296" s="333"/>
      <c r="D296" s="333"/>
      <c r="E296" s="333"/>
      <c r="F296" s="348"/>
      <c r="G296" s="55" t="s">
        <v>22</v>
      </c>
      <c r="H296" s="82">
        <v>6</v>
      </c>
      <c r="I296" s="214">
        <f>計算基礎!$H$4*(計算基礎!$G$28/H296)*B$292</f>
        <v>80477.333333333343</v>
      </c>
      <c r="J296" s="40">
        <f t="shared" si="48"/>
        <v>152877.33333333334</v>
      </c>
      <c r="K296" s="40">
        <f t="shared" si="46"/>
        <v>152900</v>
      </c>
    </row>
    <row r="297" spans="1:11" ht="15" customHeight="1" thickTop="1" thickBot="1">
      <c r="A297" s="353"/>
      <c r="B297" s="333"/>
      <c r="C297" s="333"/>
      <c r="D297" s="333"/>
      <c r="E297" s="333"/>
      <c r="F297" s="348"/>
      <c r="G297" s="55" t="s">
        <v>23</v>
      </c>
      <c r="H297" s="82">
        <v>5</v>
      </c>
      <c r="I297" s="214">
        <f>計算基礎!$H$4*(計算基礎!$G$28/H297)*B$292</f>
        <v>96572.800000000003</v>
      </c>
      <c r="J297" s="40">
        <f t="shared" si="48"/>
        <v>168972.79999999999</v>
      </c>
      <c r="K297" s="164">
        <f t="shared" si="46"/>
        <v>169000</v>
      </c>
    </row>
    <row r="298" spans="1:11" ht="15" customHeight="1" thickTop="1" thickBot="1">
      <c r="A298" s="332"/>
      <c r="B298" s="337"/>
      <c r="C298" s="333"/>
      <c r="D298" s="333"/>
      <c r="E298" s="333"/>
      <c r="F298" s="349"/>
      <c r="G298" s="57" t="s">
        <v>24</v>
      </c>
      <c r="H298" s="151">
        <v>4</v>
      </c>
      <c r="I298" s="215">
        <f>計算基礎!$H$4*(計算基礎!$G$28/H298)*B$292</f>
        <v>120716</v>
      </c>
      <c r="J298" s="40">
        <f t="shared" si="48"/>
        <v>193116</v>
      </c>
      <c r="K298" s="41">
        <f t="shared" si="46"/>
        <v>193200</v>
      </c>
    </row>
    <row r="299" spans="1:11" ht="15" customHeight="1" thickTop="1" thickBot="1">
      <c r="A299" s="353">
        <v>3400</v>
      </c>
      <c r="B299" s="336">
        <v>10</v>
      </c>
      <c r="C299" s="332">
        <f>計算基礎!$J$2*B299</f>
        <v>63000</v>
      </c>
      <c r="D299" s="332">
        <f>A299*2</f>
        <v>6800</v>
      </c>
      <c r="E299" s="332">
        <f>A299+25</f>
        <v>3425</v>
      </c>
      <c r="F299" s="351">
        <f>ROUNDUP(((24*E299^2)+(2670*E299))*0.0001/B299,-2)</f>
        <v>3000</v>
      </c>
      <c r="G299" s="58" t="s">
        <v>58</v>
      </c>
      <c r="H299" s="86">
        <v>12</v>
      </c>
      <c r="I299" s="246">
        <f>計算基礎!$H$4*(計算基礎!$G$28/H299)*B$299</f>
        <v>40238.666666666672</v>
      </c>
      <c r="J299" s="196">
        <f t="shared" ref="J299:J305" si="49">C$299+D$299+F$299+I299</f>
        <v>113038.66666666667</v>
      </c>
      <c r="K299" s="60">
        <f t="shared" si="46"/>
        <v>113100</v>
      </c>
    </row>
    <row r="300" spans="1:11" ht="15" customHeight="1" thickTop="1" thickBot="1">
      <c r="A300" s="353"/>
      <c r="B300" s="333"/>
      <c r="C300" s="333"/>
      <c r="D300" s="333"/>
      <c r="E300" s="333"/>
      <c r="F300" s="348"/>
      <c r="G300" s="55" t="s">
        <v>19</v>
      </c>
      <c r="H300" s="82">
        <v>9</v>
      </c>
      <c r="I300" s="214">
        <f>計算基礎!$H$4*(計算基礎!$G$28/H300)*B$299</f>
        <v>53651.555555555547</v>
      </c>
      <c r="J300" s="40">
        <f t="shared" si="49"/>
        <v>126451.55555555555</v>
      </c>
      <c r="K300" s="42">
        <f t="shared" si="46"/>
        <v>126500</v>
      </c>
    </row>
    <row r="301" spans="1:11" ht="15" customHeight="1" thickTop="1" thickBot="1">
      <c r="A301" s="353"/>
      <c r="B301" s="333"/>
      <c r="C301" s="333"/>
      <c r="D301" s="333"/>
      <c r="E301" s="333"/>
      <c r="F301" s="348"/>
      <c r="G301" s="55" t="s">
        <v>20</v>
      </c>
      <c r="H301" s="82">
        <v>8</v>
      </c>
      <c r="I301" s="214">
        <f>計算基礎!$H$4*(計算基礎!$G$28/H301)*B$299</f>
        <v>60358</v>
      </c>
      <c r="J301" s="40">
        <f t="shared" si="49"/>
        <v>133158</v>
      </c>
      <c r="K301" s="42">
        <f t="shared" si="46"/>
        <v>133200</v>
      </c>
    </row>
    <row r="302" spans="1:11" ht="15" customHeight="1" thickTop="1" thickBot="1">
      <c r="A302" s="353"/>
      <c r="B302" s="333"/>
      <c r="C302" s="333"/>
      <c r="D302" s="333"/>
      <c r="E302" s="333"/>
      <c r="F302" s="348"/>
      <c r="G302" s="55" t="s">
        <v>21</v>
      </c>
      <c r="H302" s="82">
        <v>7</v>
      </c>
      <c r="I302" s="214">
        <f>計算基礎!$H$4*(計算基礎!$G$28/H302)*B$299</f>
        <v>68980.571428571435</v>
      </c>
      <c r="J302" s="40">
        <f t="shared" si="49"/>
        <v>141780.57142857142</v>
      </c>
      <c r="K302" s="176">
        <f t="shared" si="46"/>
        <v>141800</v>
      </c>
    </row>
    <row r="303" spans="1:11" ht="15" customHeight="1" thickTop="1" thickBot="1">
      <c r="A303" s="353"/>
      <c r="B303" s="333"/>
      <c r="C303" s="333"/>
      <c r="D303" s="333"/>
      <c r="E303" s="333"/>
      <c r="F303" s="348"/>
      <c r="G303" s="55" t="s">
        <v>22</v>
      </c>
      <c r="H303" s="82">
        <v>6</v>
      </c>
      <c r="I303" s="214">
        <f>計算基礎!$H$4*(計算基礎!$G$28/H303)*B$299</f>
        <v>80477.333333333343</v>
      </c>
      <c r="J303" s="40">
        <f t="shared" si="49"/>
        <v>153277.33333333334</v>
      </c>
      <c r="K303" s="40">
        <f t="shared" si="46"/>
        <v>153300</v>
      </c>
    </row>
    <row r="304" spans="1:11" ht="15" customHeight="1" thickTop="1" thickBot="1">
      <c r="A304" s="353"/>
      <c r="B304" s="333"/>
      <c r="C304" s="333"/>
      <c r="D304" s="333"/>
      <c r="E304" s="333"/>
      <c r="F304" s="348"/>
      <c r="G304" s="55" t="s">
        <v>23</v>
      </c>
      <c r="H304" s="82">
        <v>5</v>
      </c>
      <c r="I304" s="214">
        <f>計算基礎!$H$4*(計算基礎!$G$28/H304)*B$299</f>
        <v>96572.800000000003</v>
      </c>
      <c r="J304" s="40">
        <f t="shared" si="49"/>
        <v>169372.79999999999</v>
      </c>
      <c r="K304" s="164">
        <f t="shared" si="46"/>
        <v>169400</v>
      </c>
    </row>
    <row r="305" spans="1:11" ht="15" customHeight="1" thickTop="1" thickBot="1">
      <c r="A305" s="356"/>
      <c r="B305" s="333"/>
      <c r="C305" s="333"/>
      <c r="D305" s="333"/>
      <c r="E305" s="333"/>
      <c r="F305" s="348"/>
      <c r="G305" s="55" t="s">
        <v>24</v>
      </c>
      <c r="H305" s="82">
        <v>4</v>
      </c>
      <c r="I305" s="214">
        <f>計算基礎!$H$4*(計算基礎!$G$28/H305)*B$299</f>
        <v>120716</v>
      </c>
      <c r="J305" s="43">
        <f t="shared" si="49"/>
        <v>193516</v>
      </c>
      <c r="K305" s="43">
        <f t="shared" si="46"/>
        <v>193600</v>
      </c>
    </row>
    <row r="306" spans="1:11" ht="14.25" thickBot="1">
      <c r="B306" s="229"/>
      <c r="C306" s="229"/>
      <c r="D306" s="229"/>
      <c r="E306" s="229"/>
      <c r="F306" s="229"/>
    </row>
    <row r="307" spans="1:11" ht="15" customHeight="1" thickBot="1">
      <c r="A307" s="145" t="s">
        <v>1</v>
      </c>
      <c r="B307" s="148" t="s">
        <v>61</v>
      </c>
      <c r="C307" s="147" t="str">
        <f>"融着費(@" &amp; 計算基礎!$J$2&amp;")"</f>
        <v>融着費(@6300)</v>
      </c>
      <c r="D307" s="148" t="s">
        <v>60</v>
      </c>
      <c r="E307" s="148"/>
      <c r="F307" s="148" t="s">
        <v>59</v>
      </c>
      <c r="G307" s="145" t="s">
        <v>0</v>
      </c>
      <c r="H307" s="146" t="s">
        <v>3</v>
      </c>
      <c r="I307" s="147" t="s">
        <v>2</v>
      </c>
      <c r="J307" s="150"/>
      <c r="K307" s="150" t="s">
        <v>49</v>
      </c>
    </row>
    <row r="308" spans="1:11" ht="15" customHeight="1" thickTop="1">
      <c r="A308" s="341">
        <v>3500</v>
      </c>
      <c r="B308" s="333">
        <v>10</v>
      </c>
      <c r="C308" s="333">
        <f>計算基礎!$J$2*B308</f>
        <v>63000</v>
      </c>
      <c r="D308" s="333">
        <f>A308*2</f>
        <v>7000</v>
      </c>
      <c r="E308" s="342">
        <f>A308+25</f>
        <v>3525</v>
      </c>
      <c r="F308" s="347">
        <f>ROUNDUP(((24*E308^2)+(2670*E308))*0.0001/B308,-2)</f>
        <v>3100</v>
      </c>
      <c r="G308" s="53" t="s">
        <v>58</v>
      </c>
      <c r="H308" s="245">
        <v>12</v>
      </c>
      <c r="I308" s="81">
        <f>計算基礎!$H$4*(計算基礎!$G$28/H308)*B$308</f>
        <v>40238.666666666672</v>
      </c>
      <c r="J308" s="60">
        <f>C$308+D$308+F$308+I308</f>
        <v>113338.66666666667</v>
      </c>
      <c r="K308" s="42">
        <f t="shared" ref="K308:K354" si="50">ROUNDUP(J308,-2)</f>
        <v>113400</v>
      </c>
    </row>
    <row r="309" spans="1:11" ht="15" customHeight="1">
      <c r="A309" s="330"/>
      <c r="B309" s="333"/>
      <c r="C309" s="333"/>
      <c r="D309" s="333"/>
      <c r="E309" s="333"/>
      <c r="F309" s="348"/>
      <c r="G309" s="55" t="s">
        <v>19</v>
      </c>
      <c r="H309" s="82">
        <v>9</v>
      </c>
      <c r="I309" s="82">
        <f>計算基礎!$H$4*(計算基礎!$G$28/H309)*B$308</f>
        <v>53651.555555555547</v>
      </c>
      <c r="J309" s="40">
        <f t="shared" ref="J309:J314" si="51">C$308+D$308+F$308+I309</f>
        <v>126751.55555555555</v>
      </c>
      <c r="K309" s="42">
        <f t="shared" si="50"/>
        <v>126800</v>
      </c>
    </row>
    <row r="310" spans="1:11" ht="15" customHeight="1">
      <c r="A310" s="330"/>
      <c r="B310" s="333"/>
      <c r="C310" s="333"/>
      <c r="D310" s="333"/>
      <c r="E310" s="333"/>
      <c r="F310" s="348"/>
      <c r="G310" s="55" t="s">
        <v>20</v>
      </c>
      <c r="H310" s="82">
        <v>8</v>
      </c>
      <c r="I310" s="82">
        <f>計算基礎!$H$4*(計算基礎!$G$28/H310)*B$308</f>
        <v>60358</v>
      </c>
      <c r="J310" s="40">
        <f t="shared" si="51"/>
        <v>133458</v>
      </c>
      <c r="K310" s="42">
        <f t="shared" si="50"/>
        <v>133500</v>
      </c>
    </row>
    <row r="311" spans="1:11" ht="15" customHeight="1">
      <c r="A311" s="330"/>
      <c r="B311" s="333"/>
      <c r="C311" s="333"/>
      <c r="D311" s="333"/>
      <c r="E311" s="333"/>
      <c r="F311" s="348"/>
      <c r="G311" s="55" t="s">
        <v>21</v>
      </c>
      <c r="H311" s="82">
        <v>7</v>
      </c>
      <c r="I311" s="82">
        <f>計算基礎!$H$4*(計算基礎!$G$28/H311)*B$308</f>
        <v>68980.571428571435</v>
      </c>
      <c r="J311" s="40">
        <f t="shared" si="51"/>
        <v>142080.57142857142</v>
      </c>
      <c r="K311" s="42">
        <f t="shared" si="50"/>
        <v>142100</v>
      </c>
    </row>
    <row r="312" spans="1:11" ht="15" customHeight="1">
      <c r="A312" s="330"/>
      <c r="B312" s="333"/>
      <c r="C312" s="333"/>
      <c r="D312" s="333"/>
      <c r="E312" s="333"/>
      <c r="F312" s="348"/>
      <c r="G312" s="55" t="s">
        <v>22</v>
      </c>
      <c r="H312" s="82">
        <v>6</v>
      </c>
      <c r="I312" s="82">
        <f>計算基礎!$H$4*(計算基礎!$G$28/H312)*B$308</f>
        <v>80477.333333333343</v>
      </c>
      <c r="J312" s="40">
        <f t="shared" si="51"/>
        <v>153577.33333333334</v>
      </c>
      <c r="K312" s="42">
        <f t="shared" si="50"/>
        <v>153600</v>
      </c>
    </row>
    <row r="313" spans="1:11" ht="15" customHeight="1">
      <c r="A313" s="330"/>
      <c r="B313" s="333"/>
      <c r="C313" s="333"/>
      <c r="D313" s="333"/>
      <c r="E313" s="333"/>
      <c r="F313" s="348"/>
      <c r="G313" s="55" t="s">
        <v>23</v>
      </c>
      <c r="H313" s="82">
        <v>5</v>
      </c>
      <c r="I313" s="82">
        <f>計算基礎!$H$4*(計算基礎!$G$28/H313)*B$308</f>
        <v>96572.800000000003</v>
      </c>
      <c r="J313" s="40">
        <f t="shared" si="51"/>
        <v>169672.8</v>
      </c>
      <c r="K313" s="42">
        <f t="shared" si="50"/>
        <v>169700</v>
      </c>
    </row>
    <row r="314" spans="1:11" ht="15" customHeight="1" thickBot="1">
      <c r="A314" s="331"/>
      <c r="B314" s="333"/>
      <c r="C314" s="333"/>
      <c r="D314" s="333"/>
      <c r="E314" s="333"/>
      <c r="F314" s="348"/>
      <c r="G314" s="57" t="s">
        <v>24</v>
      </c>
      <c r="H314" s="151">
        <v>4</v>
      </c>
      <c r="I314" s="151">
        <f>計算基礎!$H$4*(計算基礎!$G$28/H314)*B$308</f>
        <v>120716</v>
      </c>
      <c r="J314" s="176">
        <f t="shared" si="51"/>
        <v>193816</v>
      </c>
      <c r="K314" s="176">
        <f t="shared" si="50"/>
        <v>193900</v>
      </c>
    </row>
    <row r="315" spans="1:11" ht="15" customHeight="1" thickTop="1">
      <c r="A315" s="334">
        <v>3600</v>
      </c>
      <c r="B315" s="336">
        <v>11</v>
      </c>
      <c r="C315" s="336">
        <f>計算基礎!$J$2*B315</f>
        <v>69300</v>
      </c>
      <c r="D315" s="336">
        <f>A315*2</f>
        <v>7200</v>
      </c>
      <c r="E315" s="336">
        <f>A315+25</f>
        <v>3625</v>
      </c>
      <c r="F315" s="351">
        <f>ROUNDUP(((24*E315^2)+(2670*E315))*0.0001/B315,-2)</f>
        <v>3000</v>
      </c>
      <c r="G315" s="177" t="s">
        <v>58</v>
      </c>
      <c r="H315" s="179">
        <v>12</v>
      </c>
      <c r="I315" s="177">
        <f>計算基礎!$H$4*(計算基礎!$G$28/H315)*B$315</f>
        <v>44262.533333333333</v>
      </c>
      <c r="J315" s="180">
        <f>C$315+D$315+F$315+I315</f>
        <v>123762.53333333333</v>
      </c>
      <c r="K315" s="180">
        <f t="shared" si="50"/>
        <v>123800</v>
      </c>
    </row>
    <row r="316" spans="1:11" ht="15" customHeight="1">
      <c r="A316" s="330"/>
      <c r="B316" s="333"/>
      <c r="C316" s="333"/>
      <c r="D316" s="333"/>
      <c r="E316" s="333"/>
      <c r="F316" s="348"/>
      <c r="G316" s="55" t="s">
        <v>19</v>
      </c>
      <c r="H316" s="82">
        <v>10</v>
      </c>
      <c r="I316" s="55">
        <f>計算基礎!$H$4*(計算基礎!$G$28/H316)*B$315</f>
        <v>53115.040000000001</v>
      </c>
      <c r="J316" s="40">
        <f t="shared" ref="J316:J321" si="52">C$315+D$315+F$315+I316</f>
        <v>132615.04000000001</v>
      </c>
      <c r="K316" s="42">
        <f t="shared" si="50"/>
        <v>132700</v>
      </c>
    </row>
    <row r="317" spans="1:11" ht="15" customHeight="1">
      <c r="A317" s="330"/>
      <c r="B317" s="333"/>
      <c r="C317" s="333"/>
      <c r="D317" s="333"/>
      <c r="E317" s="333"/>
      <c r="F317" s="348"/>
      <c r="G317" s="55" t="s">
        <v>20</v>
      </c>
      <c r="H317" s="82">
        <v>8</v>
      </c>
      <c r="I317" s="55">
        <f>計算基礎!$H$4*(計算基礎!$G$28/H317)*B$315</f>
        <v>66393.8</v>
      </c>
      <c r="J317" s="40">
        <f t="shared" si="52"/>
        <v>145893.79999999999</v>
      </c>
      <c r="K317" s="42">
        <f t="shared" si="50"/>
        <v>145900</v>
      </c>
    </row>
    <row r="318" spans="1:11" ht="15" customHeight="1">
      <c r="A318" s="330"/>
      <c r="B318" s="333"/>
      <c r="C318" s="333"/>
      <c r="D318" s="333"/>
      <c r="E318" s="333"/>
      <c r="F318" s="348"/>
      <c r="G318" s="55" t="s">
        <v>21</v>
      </c>
      <c r="H318" s="82">
        <v>7</v>
      </c>
      <c r="I318" s="55">
        <f>計算基礎!$H$4*(計算基礎!$G$28/H318)*B$315</f>
        <v>75878.628571428577</v>
      </c>
      <c r="J318" s="40">
        <f t="shared" si="52"/>
        <v>155378.62857142859</v>
      </c>
      <c r="K318" s="42">
        <f t="shared" si="50"/>
        <v>155400</v>
      </c>
    </row>
    <row r="319" spans="1:11" ht="15" customHeight="1">
      <c r="A319" s="330"/>
      <c r="B319" s="333"/>
      <c r="C319" s="333"/>
      <c r="D319" s="333"/>
      <c r="E319" s="333"/>
      <c r="F319" s="348"/>
      <c r="G319" s="55" t="s">
        <v>22</v>
      </c>
      <c r="H319" s="82">
        <v>6</v>
      </c>
      <c r="I319" s="55">
        <f>計算基礎!$H$4*(計算基礎!$G$28/H319)*B$315</f>
        <v>88525.066666666666</v>
      </c>
      <c r="J319" s="40">
        <f t="shared" si="52"/>
        <v>168025.06666666665</v>
      </c>
      <c r="K319" s="42">
        <f t="shared" si="50"/>
        <v>168100</v>
      </c>
    </row>
    <row r="320" spans="1:11" ht="15" customHeight="1">
      <c r="A320" s="330"/>
      <c r="B320" s="333"/>
      <c r="C320" s="333"/>
      <c r="D320" s="333"/>
      <c r="E320" s="333"/>
      <c r="F320" s="348"/>
      <c r="G320" s="55" t="s">
        <v>23</v>
      </c>
      <c r="H320" s="82">
        <v>5</v>
      </c>
      <c r="I320" s="55">
        <f>計算基礎!$H$4*(計算基礎!$G$28/H320)*B$315</f>
        <v>106230.08</v>
      </c>
      <c r="J320" s="40">
        <f t="shared" si="52"/>
        <v>185730.08000000002</v>
      </c>
      <c r="K320" s="42">
        <f t="shared" si="50"/>
        <v>185800</v>
      </c>
    </row>
    <row r="321" spans="1:11" ht="15" customHeight="1" thickBot="1">
      <c r="A321" s="335"/>
      <c r="B321" s="337"/>
      <c r="C321" s="337"/>
      <c r="D321" s="337"/>
      <c r="E321" s="337"/>
      <c r="F321" s="349"/>
      <c r="G321" s="56" t="s">
        <v>24</v>
      </c>
      <c r="H321" s="87">
        <v>4</v>
      </c>
      <c r="I321" s="55">
        <f>計算基礎!$H$4*(計算基礎!$G$28/H321)*B$315</f>
        <v>132787.6</v>
      </c>
      <c r="J321" s="176">
        <f t="shared" si="52"/>
        <v>212287.6</v>
      </c>
      <c r="K321" s="176">
        <f t="shared" si="50"/>
        <v>212300</v>
      </c>
    </row>
    <row r="322" spans="1:11" ht="15" customHeight="1" thickTop="1" thickBot="1">
      <c r="A322" s="353">
        <v>3700</v>
      </c>
      <c r="B322" s="332">
        <v>11</v>
      </c>
      <c r="C322" s="332">
        <f>計算基礎!$J$2*B322</f>
        <v>69300</v>
      </c>
      <c r="D322" s="332">
        <f>A322*2</f>
        <v>7400</v>
      </c>
      <c r="E322" s="332">
        <f>A322+25</f>
        <v>3725</v>
      </c>
      <c r="F322" s="350">
        <f>ROUNDUP(((24*E322^2)+(2670*E322))*0.0001/B322,-2)</f>
        <v>3200</v>
      </c>
      <c r="G322" s="58" t="s">
        <v>58</v>
      </c>
      <c r="H322" s="86">
        <v>12</v>
      </c>
      <c r="I322" s="51">
        <f>計算基礎!$H$4*(計算基礎!$G$28/H322)*B$322</f>
        <v>44262.533333333333</v>
      </c>
      <c r="J322" s="60">
        <f>C$322+D$322+F$322+I322</f>
        <v>124162.53333333333</v>
      </c>
      <c r="K322" s="60">
        <f t="shared" si="50"/>
        <v>124200</v>
      </c>
    </row>
    <row r="323" spans="1:11" ht="15" customHeight="1" thickTop="1" thickBot="1">
      <c r="A323" s="353"/>
      <c r="B323" s="333"/>
      <c r="C323" s="333"/>
      <c r="D323" s="333"/>
      <c r="E323" s="333"/>
      <c r="F323" s="348"/>
      <c r="G323" s="55" t="s">
        <v>19</v>
      </c>
      <c r="H323" s="82">
        <v>9</v>
      </c>
      <c r="I323" s="47">
        <f>計算基礎!$H$4*(計算基礎!$G$28/H323)*B$322</f>
        <v>59016.711111111108</v>
      </c>
      <c r="J323" s="40">
        <f t="shared" ref="J323:J328" si="53">C$322+D$322+F$322+I323</f>
        <v>138916.7111111111</v>
      </c>
      <c r="K323" s="42">
        <f t="shared" si="50"/>
        <v>139000</v>
      </c>
    </row>
    <row r="324" spans="1:11" ht="15" customHeight="1" thickTop="1" thickBot="1">
      <c r="A324" s="353"/>
      <c r="B324" s="333"/>
      <c r="C324" s="333"/>
      <c r="D324" s="333"/>
      <c r="E324" s="333"/>
      <c r="F324" s="348"/>
      <c r="G324" s="55" t="s">
        <v>20</v>
      </c>
      <c r="H324" s="82">
        <v>8</v>
      </c>
      <c r="I324" s="47">
        <f>計算基礎!$H$4*(計算基礎!$G$28/H324)*B$322</f>
        <v>66393.8</v>
      </c>
      <c r="J324" s="40">
        <f t="shared" si="53"/>
        <v>146293.79999999999</v>
      </c>
      <c r="K324" s="42">
        <f t="shared" si="50"/>
        <v>146300</v>
      </c>
    </row>
    <row r="325" spans="1:11" ht="15" customHeight="1" thickTop="1" thickBot="1">
      <c r="A325" s="353"/>
      <c r="B325" s="333"/>
      <c r="C325" s="333"/>
      <c r="D325" s="333"/>
      <c r="E325" s="333"/>
      <c r="F325" s="348"/>
      <c r="G325" s="55" t="s">
        <v>21</v>
      </c>
      <c r="H325" s="82">
        <v>7</v>
      </c>
      <c r="I325" s="47">
        <f>計算基礎!$H$4*(計算基礎!$G$28/H325)*B$322</f>
        <v>75878.628571428577</v>
      </c>
      <c r="J325" s="40">
        <f t="shared" si="53"/>
        <v>155778.62857142859</v>
      </c>
      <c r="K325" s="42">
        <f t="shared" si="50"/>
        <v>155800</v>
      </c>
    </row>
    <row r="326" spans="1:11" ht="15" customHeight="1" thickTop="1" thickBot="1">
      <c r="A326" s="353"/>
      <c r="B326" s="333"/>
      <c r="C326" s="333"/>
      <c r="D326" s="333"/>
      <c r="E326" s="333"/>
      <c r="F326" s="348"/>
      <c r="G326" s="55" t="s">
        <v>22</v>
      </c>
      <c r="H326" s="82">
        <v>6</v>
      </c>
      <c r="I326" s="47">
        <f>計算基礎!$H$4*(計算基礎!$G$28/H326)*B$322</f>
        <v>88525.066666666666</v>
      </c>
      <c r="J326" s="40">
        <f t="shared" si="53"/>
        <v>168425.06666666665</v>
      </c>
      <c r="K326" s="42">
        <f t="shared" si="50"/>
        <v>168500</v>
      </c>
    </row>
    <row r="327" spans="1:11" ht="15" customHeight="1" thickTop="1" thickBot="1">
      <c r="A327" s="353"/>
      <c r="B327" s="333"/>
      <c r="C327" s="333"/>
      <c r="D327" s="333"/>
      <c r="E327" s="333"/>
      <c r="F327" s="348"/>
      <c r="G327" s="55" t="s">
        <v>23</v>
      </c>
      <c r="H327" s="82">
        <v>5</v>
      </c>
      <c r="I327" s="47">
        <f>計算基礎!$H$4*(計算基礎!$G$28/H327)*B$322</f>
        <v>106230.08</v>
      </c>
      <c r="J327" s="40">
        <f t="shared" si="53"/>
        <v>186130.08000000002</v>
      </c>
      <c r="K327" s="42">
        <f t="shared" si="50"/>
        <v>186200</v>
      </c>
    </row>
    <row r="328" spans="1:11" ht="15" customHeight="1" thickTop="1" thickBot="1">
      <c r="A328" s="353"/>
      <c r="B328" s="337"/>
      <c r="C328" s="337"/>
      <c r="D328" s="337"/>
      <c r="E328" s="337"/>
      <c r="F328" s="349"/>
      <c r="G328" s="56" t="s">
        <v>24</v>
      </c>
      <c r="H328" s="87">
        <v>4</v>
      </c>
      <c r="I328" s="49">
        <f>計算基礎!$H$4*(計算基礎!$G$28/H328)*B$322</f>
        <v>132787.6</v>
      </c>
      <c r="J328" s="41">
        <f t="shared" si="53"/>
        <v>212687.6</v>
      </c>
      <c r="K328" s="41">
        <f t="shared" si="50"/>
        <v>212700</v>
      </c>
    </row>
    <row r="329" spans="1:11" ht="15" customHeight="1" thickTop="1" thickBot="1">
      <c r="A329" s="337">
        <v>3800</v>
      </c>
      <c r="B329" s="333">
        <v>11</v>
      </c>
      <c r="C329" s="332">
        <f>計算基礎!$J$2*B329</f>
        <v>69300</v>
      </c>
      <c r="D329" s="332">
        <f>A329*2</f>
        <v>7600</v>
      </c>
      <c r="E329" s="332">
        <f>A329+25</f>
        <v>3825</v>
      </c>
      <c r="F329" s="350">
        <f>ROUNDUP(((24*E329^2)+(2670*E329))*0.0001/B329,-2)</f>
        <v>3300</v>
      </c>
      <c r="G329" s="58" t="s">
        <v>58</v>
      </c>
      <c r="H329" s="86">
        <v>12</v>
      </c>
      <c r="I329" s="58">
        <f>計算基礎!$H$4*(計算基礎!$G$28/H329)*B$329</f>
        <v>44262.533333333333</v>
      </c>
      <c r="J329" s="42">
        <f>C$329+D$329+F$329+I329</f>
        <v>124462.53333333333</v>
      </c>
      <c r="K329" s="60">
        <f t="shared" si="50"/>
        <v>124500</v>
      </c>
    </row>
    <row r="330" spans="1:11" ht="15" customHeight="1" thickTop="1" thickBot="1">
      <c r="A330" s="353"/>
      <c r="B330" s="333"/>
      <c r="C330" s="333"/>
      <c r="D330" s="333"/>
      <c r="E330" s="333"/>
      <c r="F330" s="348"/>
      <c r="G330" s="55" t="s">
        <v>19</v>
      </c>
      <c r="H330" s="82">
        <v>9</v>
      </c>
      <c r="I330" s="55">
        <f>計算基礎!$H$4*(計算基礎!$G$28/H330)*B$329</f>
        <v>59016.711111111108</v>
      </c>
      <c r="J330" s="40">
        <f t="shared" ref="J330:J335" si="54">C$329+D$329+F$329+I330</f>
        <v>139216.7111111111</v>
      </c>
      <c r="K330" s="42">
        <f t="shared" si="50"/>
        <v>139300</v>
      </c>
    </row>
    <row r="331" spans="1:11" ht="15" customHeight="1" thickTop="1" thickBot="1">
      <c r="A331" s="353"/>
      <c r="B331" s="333"/>
      <c r="C331" s="333"/>
      <c r="D331" s="333"/>
      <c r="E331" s="333"/>
      <c r="F331" s="348"/>
      <c r="G331" s="55" t="s">
        <v>20</v>
      </c>
      <c r="H331" s="82">
        <v>8</v>
      </c>
      <c r="I331" s="55">
        <f>計算基礎!$H$4*(計算基礎!$G$28/H331)*B$329</f>
        <v>66393.8</v>
      </c>
      <c r="J331" s="40">
        <f t="shared" si="54"/>
        <v>146593.79999999999</v>
      </c>
      <c r="K331" s="42">
        <f t="shared" si="50"/>
        <v>146600</v>
      </c>
    </row>
    <row r="332" spans="1:11" ht="15" customHeight="1" thickTop="1" thickBot="1">
      <c r="A332" s="353"/>
      <c r="B332" s="333"/>
      <c r="C332" s="333"/>
      <c r="D332" s="333"/>
      <c r="E332" s="333"/>
      <c r="F332" s="348"/>
      <c r="G332" s="55" t="s">
        <v>21</v>
      </c>
      <c r="H332" s="82">
        <v>7</v>
      </c>
      <c r="I332" s="55">
        <f>計算基礎!$H$4*(計算基礎!$G$28/H332)*B$329</f>
        <v>75878.628571428577</v>
      </c>
      <c r="J332" s="40">
        <f t="shared" si="54"/>
        <v>156078.62857142859</v>
      </c>
      <c r="K332" s="176">
        <f t="shared" si="50"/>
        <v>156100</v>
      </c>
    </row>
    <row r="333" spans="1:11" ht="15" customHeight="1" thickTop="1" thickBot="1">
      <c r="A333" s="353"/>
      <c r="B333" s="333"/>
      <c r="C333" s="333"/>
      <c r="D333" s="333"/>
      <c r="E333" s="333"/>
      <c r="F333" s="348"/>
      <c r="G333" s="55" t="s">
        <v>22</v>
      </c>
      <c r="H333" s="82">
        <v>6</v>
      </c>
      <c r="I333" s="55">
        <f>計算基礎!$H$4*(計算基礎!$G$28/H333)*B$329</f>
        <v>88525.066666666666</v>
      </c>
      <c r="J333" s="40">
        <f t="shared" si="54"/>
        <v>168725.06666666665</v>
      </c>
      <c r="K333" s="40">
        <f t="shared" si="50"/>
        <v>168800</v>
      </c>
    </row>
    <row r="334" spans="1:11" ht="15" customHeight="1" thickTop="1" thickBot="1">
      <c r="A334" s="353"/>
      <c r="B334" s="333"/>
      <c r="C334" s="333"/>
      <c r="D334" s="333"/>
      <c r="E334" s="333"/>
      <c r="F334" s="348"/>
      <c r="G334" s="55" t="s">
        <v>23</v>
      </c>
      <c r="H334" s="82">
        <v>5</v>
      </c>
      <c r="I334" s="55">
        <f>計算基礎!$H$4*(計算基礎!$G$28/H334)*B$329</f>
        <v>106230.08</v>
      </c>
      <c r="J334" s="40">
        <f t="shared" si="54"/>
        <v>186430.08000000002</v>
      </c>
      <c r="K334" s="42">
        <f t="shared" si="50"/>
        <v>186500</v>
      </c>
    </row>
    <row r="335" spans="1:11" ht="15" customHeight="1" thickTop="1" thickBot="1">
      <c r="A335" s="332"/>
      <c r="B335" s="333"/>
      <c r="C335" s="333"/>
      <c r="D335" s="333"/>
      <c r="E335" s="333"/>
      <c r="F335" s="348"/>
      <c r="G335" s="57" t="s">
        <v>24</v>
      </c>
      <c r="H335" s="151">
        <v>4</v>
      </c>
      <c r="I335" s="57">
        <f>計算基礎!$H$4*(計算基礎!$G$28/H335)*B$329</f>
        <v>132787.6</v>
      </c>
      <c r="J335" s="176">
        <f t="shared" si="54"/>
        <v>212987.6</v>
      </c>
      <c r="K335" s="203">
        <f t="shared" si="50"/>
        <v>213000</v>
      </c>
    </row>
    <row r="336" spans="1:11" ht="15" customHeight="1" thickTop="1" thickBot="1">
      <c r="A336" s="355">
        <v>3900</v>
      </c>
      <c r="B336" s="336">
        <v>12</v>
      </c>
      <c r="C336" s="336">
        <f>計算基礎!$J$2*B336</f>
        <v>75600</v>
      </c>
      <c r="D336" s="336">
        <f>A336*2</f>
        <v>7800</v>
      </c>
      <c r="E336" s="336">
        <f>A336+25</f>
        <v>3925</v>
      </c>
      <c r="F336" s="351">
        <f>ROUNDUP(((24*E336^2)+(2670*E336))*0.0001/B336,-2)</f>
        <v>3200</v>
      </c>
      <c r="G336" s="177" t="s">
        <v>58</v>
      </c>
      <c r="H336" s="179">
        <v>12</v>
      </c>
      <c r="I336" s="246">
        <f>計算基礎!$H$4*(計算基礎!$G$28/H336)*B$336</f>
        <v>48286.400000000001</v>
      </c>
      <c r="J336" s="180">
        <f>C$336+D$336+F$336+I336</f>
        <v>134886.39999999999</v>
      </c>
      <c r="K336" s="180">
        <f t="shared" si="50"/>
        <v>134900</v>
      </c>
    </row>
    <row r="337" spans="1:11" ht="15" customHeight="1" thickTop="1" thickBot="1">
      <c r="A337" s="353"/>
      <c r="B337" s="333"/>
      <c r="C337" s="333"/>
      <c r="D337" s="333"/>
      <c r="E337" s="333"/>
      <c r="F337" s="348"/>
      <c r="G337" s="55" t="s">
        <v>19</v>
      </c>
      <c r="H337" s="82">
        <v>10</v>
      </c>
      <c r="I337" s="214">
        <f>計算基礎!$H$4*(計算基礎!$G$28/H337)*B$336</f>
        <v>57943.680000000008</v>
      </c>
      <c r="J337" s="40">
        <f t="shared" ref="J337:J342" si="55">C$336+D$336+F$336+I337</f>
        <v>144543.67999999999</v>
      </c>
      <c r="K337" s="42">
        <f t="shared" si="50"/>
        <v>144600</v>
      </c>
    </row>
    <row r="338" spans="1:11" ht="15" customHeight="1" thickTop="1" thickBot="1">
      <c r="A338" s="353"/>
      <c r="B338" s="333"/>
      <c r="C338" s="333"/>
      <c r="D338" s="333"/>
      <c r="E338" s="333"/>
      <c r="F338" s="348"/>
      <c r="G338" s="55" t="s">
        <v>20</v>
      </c>
      <c r="H338" s="82">
        <v>8</v>
      </c>
      <c r="I338" s="214">
        <f>計算基礎!$H$4*(計算基礎!$G$28/H338)*B$336</f>
        <v>72429.600000000006</v>
      </c>
      <c r="J338" s="40">
        <f t="shared" si="55"/>
        <v>159029.6</v>
      </c>
      <c r="K338" s="42">
        <f t="shared" si="50"/>
        <v>159100</v>
      </c>
    </row>
    <row r="339" spans="1:11" ht="15" customHeight="1" thickTop="1" thickBot="1">
      <c r="A339" s="353"/>
      <c r="B339" s="333"/>
      <c r="C339" s="333"/>
      <c r="D339" s="333"/>
      <c r="E339" s="333"/>
      <c r="F339" s="348"/>
      <c r="G339" s="55" t="s">
        <v>21</v>
      </c>
      <c r="H339" s="82">
        <v>7</v>
      </c>
      <c r="I339" s="214">
        <f>計算基礎!$H$4*(計算基礎!$G$28/H339)*B$336</f>
        <v>82776.685714285719</v>
      </c>
      <c r="J339" s="40">
        <f t="shared" si="55"/>
        <v>169376.6857142857</v>
      </c>
      <c r="K339" s="176">
        <f t="shared" si="50"/>
        <v>169400</v>
      </c>
    </row>
    <row r="340" spans="1:11" ht="15" customHeight="1" thickTop="1" thickBot="1">
      <c r="A340" s="353"/>
      <c r="B340" s="333"/>
      <c r="C340" s="333"/>
      <c r="D340" s="333"/>
      <c r="E340" s="333"/>
      <c r="F340" s="348"/>
      <c r="G340" s="55" t="s">
        <v>22</v>
      </c>
      <c r="H340" s="82">
        <v>6</v>
      </c>
      <c r="I340" s="214">
        <f>計算基礎!$H$4*(計算基礎!$G$28/H340)*B$336</f>
        <v>96572.800000000003</v>
      </c>
      <c r="J340" s="40">
        <f t="shared" si="55"/>
        <v>183172.8</v>
      </c>
      <c r="K340" s="40">
        <f t="shared" si="50"/>
        <v>183200</v>
      </c>
    </row>
    <row r="341" spans="1:11" ht="15" customHeight="1" thickTop="1" thickBot="1">
      <c r="A341" s="353"/>
      <c r="B341" s="333"/>
      <c r="C341" s="333"/>
      <c r="D341" s="333"/>
      <c r="E341" s="333"/>
      <c r="F341" s="348"/>
      <c r="G341" s="55" t="s">
        <v>23</v>
      </c>
      <c r="H341" s="82">
        <v>5</v>
      </c>
      <c r="I341" s="214">
        <f>計算基礎!$H$4*(計算基礎!$G$28/H341)*B$336</f>
        <v>115887.36000000002</v>
      </c>
      <c r="J341" s="40">
        <f t="shared" si="55"/>
        <v>202487.36000000002</v>
      </c>
      <c r="K341" s="255">
        <f>K342</f>
        <v>213400</v>
      </c>
    </row>
    <row r="342" spans="1:11" ht="15" customHeight="1" thickTop="1" thickBot="1">
      <c r="A342" s="353"/>
      <c r="B342" s="337"/>
      <c r="C342" s="337"/>
      <c r="D342" s="337"/>
      <c r="E342" s="337"/>
      <c r="F342" s="349"/>
      <c r="G342" s="57" t="s">
        <v>24</v>
      </c>
      <c r="H342" s="87">
        <v>5</v>
      </c>
      <c r="I342" s="215">
        <f>計算基礎!$H$4*(計算基礎!$G$28/H342)*B$336</f>
        <v>115887.36000000002</v>
      </c>
      <c r="J342" s="176">
        <f t="shared" si="55"/>
        <v>202487.36000000002</v>
      </c>
      <c r="K342" s="67">
        <f>K$335+400</f>
        <v>213400</v>
      </c>
    </row>
    <row r="343" spans="1:11" ht="15" customHeight="1" thickTop="1" thickBot="1">
      <c r="A343" s="337">
        <v>4000</v>
      </c>
      <c r="B343" s="336">
        <v>12</v>
      </c>
      <c r="C343" s="332">
        <f>計算基礎!$J$2*B343</f>
        <v>75600</v>
      </c>
      <c r="D343" s="333">
        <f>A343*2</f>
        <v>8000</v>
      </c>
      <c r="E343" s="333">
        <f>A343+25</f>
        <v>4025</v>
      </c>
      <c r="F343" s="351">
        <f>ROUNDUP(((24*E343^2)+(2670*E343))*0.0001/B343,-2)</f>
        <v>3400</v>
      </c>
      <c r="G343" s="58" t="s">
        <v>58</v>
      </c>
      <c r="H343" s="81">
        <v>12</v>
      </c>
      <c r="I343" s="246">
        <f>計算基礎!$H$4*(計算基礎!$G$28/H343)*B$343</f>
        <v>48286.400000000001</v>
      </c>
      <c r="J343" s="60">
        <f>C$343+D$343+F$343+I343</f>
        <v>135286.39999999999</v>
      </c>
      <c r="K343" s="68">
        <f t="shared" si="50"/>
        <v>135300</v>
      </c>
    </row>
    <row r="344" spans="1:11" ht="15" customHeight="1" thickTop="1" thickBot="1">
      <c r="A344" s="353"/>
      <c r="B344" s="333"/>
      <c r="C344" s="333"/>
      <c r="D344" s="333"/>
      <c r="E344" s="333"/>
      <c r="F344" s="348"/>
      <c r="G344" s="55" t="s">
        <v>19</v>
      </c>
      <c r="H344" s="82">
        <v>10</v>
      </c>
      <c r="I344" s="214">
        <f>計算基礎!$H$4*(計算基礎!$G$28/H344)*B$343</f>
        <v>57943.680000000008</v>
      </c>
      <c r="J344" s="40">
        <f t="shared" ref="J344:J349" si="56">C$343+D$343+F$343+I344</f>
        <v>144943.67999999999</v>
      </c>
      <c r="K344" s="73">
        <f t="shared" si="50"/>
        <v>145000</v>
      </c>
    </row>
    <row r="345" spans="1:11" ht="15" customHeight="1" thickTop="1" thickBot="1">
      <c r="A345" s="353"/>
      <c r="B345" s="333"/>
      <c r="C345" s="333"/>
      <c r="D345" s="333"/>
      <c r="E345" s="333"/>
      <c r="F345" s="348"/>
      <c r="G345" s="55" t="s">
        <v>20</v>
      </c>
      <c r="H345" s="82">
        <v>8</v>
      </c>
      <c r="I345" s="214">
        <f>計算基礎!$H$4*(計算基礎!$G$28/H345)*B$343</f>
        <v>72429.600000000006</v>
      </c>
      <c r="J345" s="40">
        <f t="shared" si="56"/>
        <v>159429.6</v>
      </c>
      <c r="K345" s="73">
        <f t="shared" si="50"/>
        <v>159500</v>
      </c>
    </row>
    <row r="346" spans="1:11" ht="15" customHeight="1" thickTop="1" thickBot="1">
      <c r="A346" s="353"/>
      <c r="B346" s="333"/>
      <c r="C346" s="333"/>
      <c r="D346" s="333"/>
      <c r="E346" s="333"/>
      <c r="F346" s="348"/>
      <c r="G346" s="55" t="s">
        <v>21</v>
      </c>
      <c r="H346" s="82">
        <v>7</v>
      </c>
      <c r="I346" s="214">
        <f>計算基礎!$H$4*(計算基礎!$G$28/H346)*B$343</f>
        <v>82776.685714285719</v>
      </c>
      <c r="J346" s="40">
        <f t="shared" si="56"/>
        <v>169776.6857142857</v>
      </c>
      <c r="K346" s="203">
        <f t="shared" si="50"/>
        <v>169800</v>
      </c>
    </row>
    <row r="347" spans="1:11" ht="15" customHeight="1" thickTop="1" thickBot="1">
      <c r="A347" s="353"/>
      <c r="B347" s="333"/>
      <c r="C347" s="333"/>
      <c r="D347" s="333"/>
      <c r="E347" s="333"/>
      <c r="F347" s="348"/>
      <c r="G347" s="55" t="s">
        <v>22</v>
      </c>
      <c r="H347" s="82">
        <v>6</v>
      </c>
      <c r="I347" s="214">
        <f>計算基礎!$H$4*(計算基礎!$G$28/H347)*B$343</f>
        <v>96572.800000000003</v>
      </c>
      <c r="J347" s="40">
        <f t="shared" si="56"/>
        <v>183572.8</v>
      </c>
      <c r="K347" s="65">
        <f t="shared" si="50"/>
        <v>183600</v>
      </c>
    </row>
    <row r="348" spans="1:11" ht="15" customHeight="1" thickTop="1" thickBot="1">
      <c r="A348" s="353"/>
      <c r="B348" s="333"/>
      <c r="C348" s="333"/>
      <c r="D348" s="333"/>
      <c r="E348" s="333"/>
      <c r="F348" s="348"/>
      <c r="G348" s="55" t="s">
        <v>23</v>
      </c>
      <c r="H348" s="82">
        <v>5</v>
      </c>
      <c r="I348" s="214">
        <f>計算基礎!$H$4*(計算基礎!$G$28/H348)*B$343</f>
        <v>115887.36000000002</v>
      </c>
      <c r="J348" s="40">
        <f t="shared" si="56"/>
        <v>202887.36000000002</v>
      </c>
      <c r="K348" s="255">
        <f>K349</f>
        <v>213800</v>
      </c>
    </row>
    <row r="349" spans="1:11" ht="15" customHeight="1" thickTop="1" thickBot="1">
      <c r="A349" s="332"/>
      <c r="B349" s="337"/>
      <c r="C349" s="333"/>
      <c r="D349" s="333"/>
      <c r="E349" s="333"/>
      <c r="F349" s="349"/>
      <c r="G349" s="57" t="s">
        <v>24</v>
      </c>
      <c r="H349" s="151">
        <v>5</v>
      </c>
      <c r="I349" s="215">
        <f>計算基礎!$H$4*(計算基礎!$G$28/H349)*B$343</f>
        <v>115887.36000000002</v>
      </c>
      <c r="J349" s="41">
        <f t="shared" si="56"/>
        <v>202887.36000000002</v>
      </c>
      <c r="K349" s="67">
        <f>K342+400</f>
        <v>213800</v>
      </c>
    </row>
    <row r="350" spans="1:11" ht="15" customHeight="1" thickTop="1" thickBot="1">
      <c r="A350" s="353">
        <v>4100</v>
      </c>
      <c r="B350" s="332">
        <v>12</v>
      </c>
      <c r="C350" s="332">
        <f>計算基礎!$J$2*B350</f>
        <v>75600</v>
      </c>
      <c r="D350" s="332">
        <f>A350*2</f>
        <v>8200</v>
      </c>
      <c r="E350" s="332">
        <f>A350+25</f>
        <v>4125</v>
      </c>
      <c r="F350" s="350">
        <f>ROUNDUP(((24*E350^2)+(2670*E350))*0.0001/B350,-2)</f>
        <v>3500</v>
      </c>
      <c r="G350" s="58" t="s">
        <v>58</v>
      </c>
      <c r="H350" s="86">
        <v>12</v>
      </c>
      <c r="I350" s="246">
        <f>計算基礎!$H$4*(計算基礎!$G$28/H350)*B$350</f>
        <v>48286.400000000001</v>
      </c>
      <c r="J350" s="42">
        <f>C$350+D$350+F$350+I350</f>
        <v>135586.4</v>
      </c>
      <c r="K350" s="68">
        <f t="shared" si="50"/>
        <v>135600</v>
      </c>
    </row>
    <row r="351" spans="1:11" ht="15" customHeight="1" thickTop="1" thickBot="1">
      <c r="A351" s="353"/>
      <c r="B351" s="333"/>
      <c r="C351" s="333"/>
      <c r="D351" s="333"/>
      <c r="E351" s="333"/>
      <c r="F351" s="348"/>
      <c r="G351" s="55" t="s">
        <v>19</v>
      </c>
      <c r="H351" s="82">
        <v>10</v>
      </c>
      <c r="I351" s="214">
        <f>計算基礎!$H$4*(計算基礎!$G$28/H351)*B$350</f>
        <v>57943.680000000008</v>
      </c>
      <c r="J351" s="40">
        <f t="shared" ref="J351:J356" si="57">C$350+D$350+F$350+I351</f>
        <v>145243.68</v>
      </c>
      <c r="K351" s="73">
        <f t="shared" si="50"/>
        <v>145300</v>
      </c>
    </row>
    <row r="352" spans="1:11" ht="15" customHeight="1" thickTop="1" thickBot="1">
      <c r="A352" s="353"/>
      <c r="B352" s="333"/>
      <c r="C352" s="333"/>
      <c r="D352" s="333"/>
      <c r="E352" s="333"/>
      <c r="F352" s="348"/>
      <c r="G352" s="55" t="s">
        <v>20</v>
      </c>
      <c r="H352" s="82">
        <v>8</v>
      </c>
      <c r="I352" s="214">
        <f>計算基礎!$H$4*(計算基礎!$G$28/H352)*B$350</f>
        <v>72429.600000000006</v>
      </c>
      <c r="J352" s="40">
        <f t="shared" si="57"/>
        <v>159729.60000000001</v>
      </c>
      <c r="K352" s="73">
        <f t="shared" si="50"/>
        <v>159800</v>
      </c>
    </row>
    <row r="353" spans="1:11" ht="15" customHeight="1" thickTop="1" thickBot="1">
      <c r="A353" s="353"/>
      <c r="B353" s="333"/>
      <c r="C353" s="333"/>
      <c r="D353" s="333"/>
      <c r="E353" s="333"/>
      <c r="F353" s="348"/>
      <c r="G353" s="55" t="s">
        <v>21</v>
      </c>
      <c r="H353" s="82">
        <v>7</v>
      </c>
      <c r="I353" s="214">
        <f>計算基礎!$H$4*(計算基礎!$G$28/H353)*B$350</f>
        <v>82776.685714285719</v>
      </c>
      <c r="J353" s="40">
        <f t="shared" si="57"/>
        <v>170076.6857142857</v>
      </c>
      <c r="K353" s="203">
        <f t="shared" si="50"/>
        <v>170100</v>
      </c>
    </row>
    <row r="354" spans="1:11" ht="15" customHeight="1" thickTop="1" thickBot="1">
      <c r="A354" s="353"/>
      <c r="B354" s="333"/>
      <c r="C354" s="333"/>
      <c r="D354" s="333"/>
      <c r="E354" s="333"/>
      <c r="F354" s="348"/>
      <c r="G354" s="55" t="s">
        <v>22</v>
      </c>
      <c r="H354" s="82">
        <v>6</v>
      </c>
      <c r="I354" s="214">
        <f>計算基礎!$H$4*(計算基礎!$G$28/H354)*B$350</f>
        <v>96572.800000000003</v>
      </c>
      <c r="J354" s="40">
        <f t="shared" si="57"/>
        <v>183872.8</v>
      </c>
      <c r="K354" s="65">
        <f t="shared" si="50"/>
        <v>183900</v>
      </c>
    </row>
    <row r="355" spans="1:11" ht="15" customHeight="1" thickTop="1" thickBot="1">
      <c r="A355" s="353"/>
      <c r="B355" s="333"/>
      <c r="C355" s="333"/>
      <c r="D355" s="333"/>
      <c r="E355" s="333"/>
      <c r="F355" s="348"/>
      <c r="G355" s="55" t="s">
        <v>23</v>
      </c>
      <c r="H355" s="82">
        <v>5</v>
      </c>
      <c r="I355" s="214">
        <f>計算基礎!$H$4*(計算基礎!$G$28/H355)*B$350</f>
        <v>115887.36000000002</v>
      </c>
      <c r="J355" s="40">
        <f t="shared" si="57"/>
        <v>203187.36000000002</v>
      </c>
      <c r="K355" s="255">
        <f>K356</f>
        <v>214200</v>
      </c>
    </row>
    <row r="356" spans="1:11" ht="15" customHeight="1" thickTop="1" thickBot="1">
      <c r="A356" s="354"/>
      <c r="B356" s="345"/>
      <c r="C356" s="345"/>
      <c r="D356" s="345"/>
      <c r="E356" s="345"/>
      <c r="F356" s="352"/>
      <c r="G356" s="121" t="s">
        <v>24</v>
      </c>
      <c r="H356" s="167">
        <v>5</v>
      </c>
      <c r="I356" s="247">
        <f>計算基礎!$H$4*(計算基礎!$G$28/H356)*B$350</f>
        <v>115887.36000000002</v>
      </c>
      <c r="J356" s="63">
        <f t="shared" si="57"/>
        <v>203187.36000000002</v>
      </c>
      <c r="K356" s="79">
        <f>K349+400</f>
        <v>214200</v>
      </c>
    </row>
    <row r="357" spans="1:11" ht="15" thickTop="1" thickBot="1">
      <c r="B357" s="8"/>
      <c r="C357" s="8"/>
      <c r="D357" s="8"/>
      <c r="E357" s="8"/>
      <c r="F357" s="8"/>
    </row>
    <row r="358" spans="1:11" ht="15" customHeight="1" thickBot="1">
      <c r="A358" s="189" t="s">
        <v>1</v>
      </c>
      <c r="B358" s="190" t="s">
        <v>61</v>
      </c>
      <c r="C358" s="191" t="str">
        <f>"融着費(@" &amp; 計算基礎!$J$2&amp;")"</f>
        <v>融着費(@6300)</v>
      </c>
      <c r="D358" s="190" t="s">
        <v>60</v>
      </c>
      <c r="E358" s="190"/>
      <c r="F358" s="190" t="s">
        <v>59</v>
      </c>
      <c r="G358" s="189" t="s">
        <v>0</v>
      </c>
      <c r="H358" s="192" t="s">
        <v>3</v>
      </c>
      <c r="I358" s="191" t="s">
        <v>2</v>
      </c>
      <c r="J358" s="193"/>
      <c r="K358" s="193" t="s">
        <v>49</v>
      </c>
    </row>
    <row r="359" spans="1:11" ht="15" customHeight="1" thickTop="1">
      <c r="A359" s="334">
        <v>4200</v>
      </c>
      <c r="B359" s="336">
        <v>13</v>
      </c>
      <c r="C359" s="336">
        <f>計算基礎!$J$2*B359</f>
        <v>81900</v>
      </c>
      <c r="D359" s="336">
        <f>A359*2</f>
        <v>8400</v>
      </c>
      <c r="E359" s="336">
        <f>A359+25</f>
        <v>4225</v>
      </c>
      <c r="F359" s="351">
        <f>ROUNDUP(((24*E359^2)+(2670*E359))*0.0001/B359,-2)</f>
        <v>3400</v>
      </c>
      <c r="G359" s="177" t="s">
        <v>58</v>
      </c>
      <c r="H359" s="179">
        <v>12</v>
      </c>
      <c r="I359" s="179">
        <f>計算基礎!$H$4*(計算基礎!$G$28/H359)*B$359</f>
        <v>52310.26666666667</v>
      </c>
      <c r="J359" s="180">
        <f>C$359+D$359+F$359+I359</f>
        <v>146010.26666666666</v>
      </c>
      <c r="K359" s="180">
        <f t="shared" ref="K359:K407" si="58">ROUNDUP(J359,-2)</f>
        <v>146100</v>
      </c>
    </row>
    <row r="360" spans="1:11" ht="15" customHeight="1">
      <c r="A360" s="330"/>
      <c r="B360" s="333"/>
      <c r="C360" s="333"/>
      <c r="D360" s="333"/>
      <c r="E360" s="333"/>
      <c r="F360" s="348"/>
      <c r="G360" s="55" t="s">
        <v>19</v>
      </c>
      <c r="H360" s="82">
        <v>10</v>
      </c>
      <c r="I360" s="82">
        <f>計算基礎!$H$4*(計算基礎!$G$28/H360)*B$359</f>
        <v>62772.320000000007</v>
      </c>
      <c r="J360" s="40">
        <f t="shared" ref="J360:J365" si="59">C$359+D$359+F$359+I360</f>
        <v>156472.32000000001</v>
      </c>
      <c r="K360" s="42">
        <f t="shared" si="58"/>
        <v>156500</v>
      </c>
    </row>
    <row r="361" spans="1:11" ht="15" customHeight="1">
      <c r="A361" s="330"/>
      <c r="B361" s="333"/>
      <c r="C361" s="333"/>
      <c r="D361" s="333"/>
      <c r="E361" s="333"/>
      <c r="F361" s="348"/>
      <c r="G361" s="55" t="s">
        <v>20</v>
      </c>
      <c r="H361" s="82">
        <v>8</v>
      </c>
      <c r="I361" s="82">
        <f>計算基礎!$H$4*(計算基礎!$G$28/H361)*B$359</f>
        <v>78465.400000000009</v>
      </c>
      <c r="J361" s="40">
        <f t="shared" si="59"/>
        <v>172165.40000000002</v>
      </c>
      <c r="K361" s="42">
        <f t="shared" si="58"/>
        <v>172200</v>
      </c>
    </row>
    <row r="362" spans="1:11" ht="15" customHeight="1">
      <c r="A362" s="330"/>
      <c r="B362" s="333"/>
      <c r="C362" s="333"/>
      <c r="D362" s="333"/>
      <c r="E362" s="333"/>
      <c r="F362" s="348"/>
      <c r="G362" s="55" t="s">
        <v>21</v>
      </c>
      <c r="H362" s="82">
        <v>7</v>
      </c>
      <c r="I362" s="82">
        <f>計算基礎!$H$4*(計算基礎!$G$28/H362)*B$359</f>
        <v>89674.742857142861</v>
      </c>
      <c r="J362" s="40">
        <f t="shared" si="59"/>
        <v>183374.74285714288</v>
      </c>
      <c r="K362" s="42">
        <f t="shared" si="58"/>
        <v>183400</v>
      </c>
    </row>
    <row r="363" spans="1:11" ht="15" customHeight="1">
      <c r="A363" s="330"/>
      <c r="B363" s="333"/>
      <c r="C363" s="333"/>
      <c r="D363" s="333"/>
      <c r="E363" s="333"/>
      <c r="F363" s="348"/>
      <c r="G363" s="55" t="s">
        <v>22</v>
      </c>
      <c r="H363" s="82">
        <v>6</v>
      </c>
      <c r="I363" s="82">
        <f>計算基礎!$H$4*(計算基礎!$G$28/H363)*B$359</f>
        <v>104620.53333333334</v>
      </c>
      <c r="J363" s="40">
        <f t="shared" si="59"/>
        <v>198320.53333333333</v>
      </c>
      <c r="K363" s="42">
        <f t="shared" si="58"/>
        <v>198400</v>
      </c>
    </row>
    <row r="364" spans="1:11" ht="15" customHeight="1">
      <c r="A364" s="330"/>
      <c r="B364" s="333"/>
      <c r="C364" s="333"/>
      <c r="D364" s="333"/>
      <c r="E364" s="333"/>
      <c r="F364" s="348"/>
      <c r="G364" s="55" t="s">
        <v>23</v>
      </c>
      <c r="H364" s="82">
        <v>5</v>
      </c>
      <c r="I364" s="82">
        <f>計算基礎!$H$4*(計算基礎!$G$28/H364)*B$359</f>
        <v>125544.64000000001</v>
      </c>
      <c r="J364" s="40">
        <f t="shared" si="59"/>
        <v>219244.64</v>
      </c>
      <c r="K364" s="42">
        <f t="shared" si="58"/>
        <v>219300</v>
      </c>
    </row>
    <row r="365" spans="1:11" ht="15" customHeight="1" thickBot="1">
      <c r="A365" s="335"/>
      <c r="B365" s="337"/>
      <c r="C365" s="337"/>
      <c r="D365" s="337"/>
      <c r="E365" s="337"/>
      <c r="F365" s="349"/>
      <c r="G365" s="56" t="s">
        <v>24</v>
      </c>
      <c r="H365" s="87">
        <v>5</v>
      </c>
      <c r="I365" s="87">
        <f>計算基礎!$H$4*(計算基礎!$G$28/H365)*B$359</f>
        <v>125544.64000000001</v>
      </c>
      <c r="J365" s="41">
        <f t="shared" si="59"/>
        <v>219244.64</v>
      </c>
      <c r="K365" s="67">
        <f t="shared" si="58"/>
        <v>219300</v>
      </c>
    </row>
    <row r="366" spans="1:11" ht="15" customHeight="1" thickTop="1">
      <c r="A366" s="329">
        <v>4300</v>
      </c>
      <c r="B366" s="332">
        <v>13</v>
      </c>
      <c r="C366" s="332">
        <f>計算基礎!$J$2*B366</f>
        <v>81900</v>
      </c>
      <c r="D366" s="332">
        <f>A366*2</f>
        <v>8600</v>
      </c>
      <c r="E366" s="332">
        <f>A366+25</f>
        <v>4325</v>
      </c>
      <c r="F366" s="350">
        <f>ROUNDUP(((24*E366^2)+(2670*E366))*0.0001/B366,-2)</f>
        <v>3600</v>
      </c>
      <c r="G366" s="58" t="s">
        <v>58</v>
      </c>
      <c r="H366" s="86">
        <v>12</v>
      </c>
      <c r="I366" s="58">
        <f>計算基礎!$H$4*(計算基礎!$G$28/H366)*B$366</f>
        <v>52310.26666666667</v>
      </c>
      <c r="J366" s="60">
        <f>C$366+D$366+F$366+I366</f>
        <v>146410.26666666666</v>
      </c>
      <c r="K366" s="60">
        <f t="shared" si="58"/>
        <v>146500</v>
      </c>
    </row>
    <row r="367" spans="1:11" ht="15" customHeight="1">
      <c r="A367" s="330"/>
      <c r="B367" s="333"/>
      <c r="C367" s="333"/>
      <c r="D367" s="333"/>
      <c r="E367" s="333"/>
      <c r="F367" s="348"/>
      <c r="G367" s="55" t="s">
        <v>19</v>
      </c>
      <c r="H367" s="82">
        <v>10</v>
      </c>
      <c r="I367" s="55">
        <f>計算基礎!$H$4*(計算基礎!$G$28/H367)*B$366</f>
        <v>62772.320000000007</v>
      </c>
      <c r="J367" s="40">
        <f t="shared" ref="J367:J372" si="60">C$366+D$366+F$366+I367</f>
        <v>156872.32000000001</v>
      </c>
      <c r="K367" s="42">
        <f t="shared" si="58"/>
        <v>156900</v>
      </c>
    </row>
    <row r="368" spans="1:11" ht="15" customHeight="1">
      <c r="A368" s="330"/>
      <c r="B368" s="333"/>
      <c r="C368" s="333"/>
      <c r="D368" s="333"/>
      <c r="E368" s="333"/>
      <c r="F368" s="348"/>
      <c r="G368" s="55" t="s">
        <v>20</v>
      </c>
      <c r="H368" s="82">
        <v>8</v>
      </c>
      <c r="I368" s="55">
        <f>計算基礎!$H$4*(計算基礎!$G$28/H368)*B$366</f>
        <v>78465.400000000009</v>
      </c>
      <c r="J368" s="40">
        <f t="shared" si="60"/>
        <v>172565.40000000002</v>
      </c>
      <c r="K368" s="42">
        <f t="shared" si="58"/>
        <v>172600</v>
      </c>
    </row>
    <row r="369" spans="1:11" ht="15" customHeight="1">
      <c r="A369" s="330"/>
      <c r="B369" s="333"/>
      <c r="C369" s="333"/>
      <c r="D369" s="333"/>
      <c r="E369" s="333"/>
      <c r="F369" s="348"/>
      <c r="G369" s="55" t="s">
        <v>21</v>
      </c>
      <c r="H369" s="82">
        <v>7</v>
      </c>
      <c r="I369" s="55">
        <f>計算基礎!$H$4*(計算基礎!$G$28/H369)*B$366</f>
        <v>89674.742857142861</v>
      </c>
      <c r="J369" s="40">
        <f t="shared" si="60"/>
        <v>183774.74285714288</v>
      </c>
      <c r="K369" s="42">
        <f t="shared" si="58"/>
        <v>183800</v>
      </c>
    </row>
    <row r="370" spans="1:11" ht="15" customHeight="1">
      <c r="A370" s="330"/>
      <c r="B370" s="333"/>
      <c r="C370" s="333"/>
      <c r="D370" s="333"/>
      <c r="E370" s="333"/>
      <c r="F370" s="348"/>
      <c r="G370" s="55" t="s">
        <v>22</v>
      </c>
      <c r="H370" s="82">
        <v>6</v>
      </c>
      <c r="I370" s="55">
        <f>計算基礎!$H$4*(計算基礎!$G$28/H370)*B$366</f>
        <v>104620.53333333334</v>
      </c>
      <c r="J370" s="40">
        <f t="shared" si="60"/>
        <v>198720.53333333333</v>
      </c>
      <c r="K370" s="42">
        <f t="shared" si="58"/>
        <v>198800</v>
      </c>
    </row>
    <row r="371" spans="1:11" ht="15" customHeight="1">
      <c r="A371" s="330"/>
      <c r="B371" s="333"/>
      <c r="C371" s="333"/>
      <c r="D371" s="333"/>
      <c r="E371" s="333"/>
      <c r="F371" s="348"/>
      <c r="G371" s="55" t="s">
        <v>23</v>
      </c>
      <c r="H371" s="82">
        <v>5</v>
      </c>
      <c r="I371" s="55">
        <f>計算基礎!$H$4*(計算基礎!$G$28/H371)*B$366</f>
        <v>125544.64000000001</v>
      </c>
      <c r="J371" s="40">
        <f t="shared" si="60"/>
        <v>219644.64</v>
      </c>
      <c r="K371" s="42">
        <f t="shared" si="58"/>
        <v>219700</v>
      </c>
    </row>
    <row r="372" spans="1:11" ht="15" customHeight="1" thickBot="1">
      <c r="A372" s="335"/>
      <c r="B372" s="337"/>
      <c r="C372" s="337"/>
      <c r="D372" s="337"/>
      <c r="E372" s="337"/>
      <c r="F372" s="349"/>
      <c r="G372" s="56" t="s">
        <v>24</v>
      </c>
      <c r="H372" s="87">
        <v>5</v>
      </c>
      <c r="I372" s="55">
        <f>計算基礎!$H$4*(計算基礎!$G$28/H372)*B$366</f>
        <v>125544.64000000001</v>
      </c>
      <c r="J372" s="176">
        <f t="shared" si="60"/>
        <v>219644.64</v>
      </c>
      <c r="K372" s="176">
        <f t="shared" si="58"/>
        <v>219700</v>
      </c>
    </row>
    <row r="373" spans="1:11" ht="15" customHeight="1" thickTop="1" thickBot="1">
      <c r="A373" s="353">
        <v>4400</v>
      </c>
      <c r="B373" s="332">
        <v>13</v>
      </c>
      <c r="C373" s="332">
        <f>計算基礎!$J$2*B373</f>
        <v>81900</v>
      </c>
      <c r="D373" s="332">
        <f>A373*2</f>
        <v>8800</v>
      </c>
      <c r="E373" s="332">
        <f>A373+25</f>
        <v>4425</v>
      </c>
      <c r="F373" s="350">
        <f>ROUNDUP(((24*E373^2)+(2670*E373))*0.0001/B373,-2)</f>
        <v>3800</v>
      </c>
      <c r="G373" s="58" t="s">
        <v>58</v>
      </c>
      <c r="H373" s="86">
        <v>12</v>
      </c>
      <c r="I373" s="51">
        <f>計算基礎!$H$4*(計算基礎!$G$28/H373)*B$373</f>
        <v>52310.26666666667</v>
      </c>
      <c r="J373" s="60">
        <f>C$373+D$373+F$373+I373</f>
        <v>146810.26666666666</v>
      </c>
      <c r="K373" s="60">
        <f t="shared" si="58"/>
        <v>146900</v>
      </c>
    </row>
    <row r="374" spans="1:11" ht="15" customHeight="1" thickTop="1" thickBot="1">
      <c r="A374" s="353"/>
      <c r="B374" s="333"/>
      <c r="C374" s="333"/>
      <c r="D374" s="333"/>
      <c r="E374" s="333"/>
      <c r="F374" s="348"/>
      <c r="G374" s="55" t="s">
        <v>19</v>
      </c>
      <c r="H374" s="82">
        <v>10</v>
      </c>
      <c r="I374" s="47">
        <f>計算基礎!$H$4*(計算基礎!$G$28/H374)*B$373</f>
        <v>62772.320000000007</v>
      </c>
      <c r="J374" s="40">
        <f t="shared" ref="J374:J379" si="61">C$373+D$373+F$373+I374</f>
        <v>157272.32000000001</v>
      </c>
      <c r="K374" s="42">
        <f t="shared" si="58"/>
        <v>157300</v>
      </c>
    </row>
    <row r="375" spans="1:11" ht="15" customHeight="1" thickTop="1" thickBot="1">
      <c r="A375" s="353"/>
      <c r="B375" s="333"/>
      <c r="C375" s="333"/>
      <c r="D375" s="333"/>
      <c r="E375" s="333"/>
      <c r="F375" s="348"/>
      <c r="G375" s="55" t="s">
        <v>20</v>
      </c>
      <c r="H375" s="82">
        <v>8</v>
      </c>
      <c r="I375" s="47">
        <f>計算基礎!$H$4*(計算基礎!$G$28/H375)*B$373</f>
        <v>78465.400000000009</v>
      </c>
      <c r="J375" s="40">
        <f t="shared" si="61"/>
        <v>172965.40000000002</v>
      </c>
      <c r="K375" s="42">
        <f t="shared" si="58"/>
        <v>173000</v>
      </c>
    </row>
    <row r="376" spans="1:11" ht="15" customHeight="1" thickTop="1" thickBot="1">
      <c r="A376" s="353"/>
      <c r="B376" s="333"/>
      <c r="C376" s="333"/>
      <c r="D376" s="333"/>
      <c r="E376" s="333"/>
      <c r="F376" s="348"/>
      <c r="G376" s="55" t="s">
        <v>21</v>
      </c>
      <c r="H376" s="82">
        <v>7</v>
      </c>
      <c r="I376" s="47">
        <f>計算基礎!$H$4*(計算基礎!$G$28/H376)*B$373</f>
        <v>89674.742857142861</v>
      </c>
      <c r="J376" s="40">
        <f t="shared" si="61"/>
        <v>184174.74285714288</v>
      </c>
      <c r="K376" s="42">
        <f t="shared" si="58"/>
        <v>184200</v>
      </c>
    </row>
    <row r="377" spans="1:11" ht="15" customHeight="1" thickTop="1" thickBot="1">
      <c r="A377" s="353"/>
      <c r="B377" s="333"/>
      <c r="C377" s="333"/>
      <c r="D377" s="333"/>
      <c r="E377" s="333"/>
      <c r="F377" s="348"/>
      <c r="G377" s="55" t="s">
        <v>22</v>
      </c>
      <c r="H377" s="82">
        <v>6</v>
      </c>
      <c r="I377" s="47">
        <f>計算基礎!$H$4*(計算基礎!$G$28/H377)*B$373</f>
        <v>104620.53333333334</v>
      </c>
      <c r="J377" s="40">
        <f t="shared" si="61"/>
        <v>199120.53333333333</v>
      </c>
      <c r="K377" s="42">
        <f t="shared" si="58"/>
        <v>199200</v>
      </c>
    </row>
    <row r="378" spans="1:11" ht="15" customHeight="1" thickTop="1" thickBot="1">
      <c r="A378" s="353"/>
      <c r="B378" s="333"/>
      <c r="C378" s="333"/>
      <c r="D378" s="333"/>
      <c r="E378" s="333"/>
      <c r="F378" s="348"/>
      <c r="G378" s="55" t="s">
        <v>23</v>
      </c>
      <c r="H378" s="82">
        <v>5</v>
      </c>
      <c r="I378" s="47">
        <f>計算基礎!$H$4*(計算基礎!$G$28/H378)*B$373</f>
        <v>125544.64000000001</v>
      </c>
      <c r="J378" s="40">
        <f t="shared" si="61"/>
        <v>220044.64</v>
      </c>
      <c r="K378" s="42">
        <f t="shared" si="58"/>
        <v>220100</v>
      </c>
    </row>
    <row r="379" spans="1:11" ht="15" customHeight="1" thickTop="1" thickBot="1">
      <c r="A379" s="353"/>
      <c r="B379" s="337"/>
      <c r="C379" s="337"/>
      <c r="D379" s="337"/>
      <c r="E379" s="337"/>
      <c r="F379" s="349"/>
      <c r="G379" s="56" t="s">
        <v>24</v>
      </c>
      <c r="H379" s="87">
        <v>5</v>
      </c>
      <c r="I379" s="49">
        <f>計算基礎!$H$4*(計算基礎!$G$28/H379)*B$373</f>
        <v>125544.64000000001</v>
      </c>
      <c r="J379" s="41">
        <f t="shared" si="61"/>
        <v>220044.64</v>
      </c>
      <c r="K379" s="41">
        <f t="shared" si="58"/>
        <v>220100</v>
      </c>
    </row>
    <row r="380" spans="1:11" ht="15" customHeight="1" thickTop="1" thickBot="1">
      <c r="A380" s="337">
        <v>4500</v>
      </c>
      <c r="B380" s="333">
        <v>13</v>
      </c>
      <c r="C380" s="332">
        <f>計算基礎!$J$2*B380</f>
        <v>81900</v>
      </c>
      <c r="D380" s="332">
        <f>A380*2</f>
        <v>9000</v>
      </c>
      <c r="E380" s="332">
        <f>A380+25</f>
        <v>4525</v>
      </c>
      <c r="F380" s="350">
        <f>ROUNDUP(((24*E380^2)+(2670*E380))*0.0001/B380,-2)</f>
        <v>3900</v>
      </c>
      <c r="G380" s="58" t="s">
        <v>58</v>
      </c>
      <c r="H380" s="86">
        <v>12</v>
      </c>
      <c r="I380" s="58">
        <f>計算基礎!$H$4*(計算基礎!$G$28/H380)*B$380</f>
        <v>52310.26666666667</v>
      </c>
      <c r="J380" s="42">
        <f>C$380+D$380+F$380+I380</f>
        <v>147110.26666666666</v>
      </c>
      <c r="K380" s="60">
        <f t="shared" si="58"/>
        <v>147200</v>
      </c>
    </row>
    <row r="381" spans="1:11" ht="15" customHeight="1" thickTop="1" thickBot="1">
      <c r="A381" s="353"/>
      <c r="B381" s="333"/>
      <c r="C381" s="333"/>
      <c r="D381" s="333"/>
      <c r="E381" s="333"/>
      <c r="F381" s="348"/>
      <c r="G381" s="55" t="s">
        <v>19</v>
      </c>
      <c r="H381" s="82">
        <v>10</v>
      </c>
      <c r="I381" s="55">
        <f>計算基礎!$H$4*(計算基礎!$G$28/H381)*B$380</f>
        <v>62772.320000000007</v>
      </c>
      <c r="J381" s="40">
        <f t="shared" ref="J381:J386" si="62">C$380+D$380+F$380+I381</f>
        <v>157572.32</v>
      </c>
      <c r="K381" s="42">
        <f t="shared" si="58"/>
        <v>157600</v>
      </c>
    </row>
    <row r="382" spans="1:11" ht="15" customHeight="1" thickTop="1" thickBot="1">
      <c r="A382" s="353"/>
      <c r="B382" s="333"/>
      <c r="C382" s="333"/>
      <c r="D382" s="333"/>
      <c r="E382" s="333"/>
      <c r="F382" s="348"/>
      <c r="G382" s="55" t="s">
        <v>20</v>
      </c>
      <c r="H382" s="82">
        <v>8</v>
      </c>
      <c r="I382" s="55">
        <f>計算基礎!$H$4*(計算基礎!$G$28/H382)*B$380</f>
        <v>78465.400000000009</v>
      </c>
      <c r="J382" s="40">
        <f t="shared" si="62"/>
        <v>173265.40000000002</v>
      </c>
      <c r="K382" s="42">
        <f t="shared" si="58"/>
        <v>173300</v>
      </c>
    </row>
    <row r="383" spans="1:11" ht="15" customHeight="1" thickTop="1" thickBot="1">
      <c r="A383" s="353"/>
      <c r="B383" s="333"/>
      <c r="C383" s="333"/>
      <c r="D383" s="333"/>
      <c r="E383" s="333"/>
      <c r="F383" s="348"/>
      <c r="G383" s="55" t="s">
        <v>21</v>
      </c>
      <c r="H383" s="82">
        <v>7</v>
      </c>
      <c r="I383" s="55">
        <f>計算基礎!$H$4*(計算基礎!$G$28/H383)*B$380</f>
        <v>89674.742857142861</v>
      </c>
      <c r="J383" s="40">
        <f t="shared" si="62"/>
        <v>184474.74285714288</v>
      </c>
      <c r="K383" s="176">
        <f t="shared" si="58"/>
        <v>184500</v>
      </c>
    </row>
    <row r="384" spans="1:11" ht="15" customHeight="1" thickTop="1" thickBot="1">
      <c r="A384" s="353"/>
      <c r="B384" s="333"/>
      <c r="C384" s="333"/>
      <c r="D384" s="333"/>
      <c r="E384" s="333"/>
      <c r="F384" s="348"/>
      <c r="G384" s="55" t="s">
        <v>22</v>
      </c>
      <c r="H384" s="82">
        <v>6</v>
      </c>
      <c r="I384" s="55">
        <f>計算基礎!$H$4*(計算基礎!$G$28/H384)*B$380</f>
        <v>104620.53333333334</v>
      </c>
      <c r="J384" s="40">
        <f t="shared" si="62"/>
        <v>199420.53333333333</v>
      </c>
      <c r="K384" s="40">
        <f t="shared" si="58"/>
        <v>199500</v>
      </c>
    </row>
    <row r="385" spans="1:11" ht="15" customHeight="1" thickTop="1" thickBot="1">
      <c r="A385" s="353"/>
      <c r="B385" s="333"/>
      <c r="C385" s="333"/>
      <c r="D385" s="333"/>
      <c r="E385" s="333"/>
      <c r="F385" s="348"/>
      <c r="G385" s="55" t="s">
        <v>23</v>
      </c>
      <c r="H385" s="82">
        <v>5</v>
      </c>
      <c r="I385" s="55">
        <f>計算基礎!$H$4*(計算基礎!$G$28/H385)*B$380</f>
        <v>125544.64000000001</v>
      </c>
      <c r="J385" s="40">
        <f t="shared" si="62"/>
        <v>220344.64</v>
      </c>
      <c r="K385" s="42">
        <f t="shared" si="58"/>
        <v>220400</v>
      </c>
    </row>
    <row r="386" spans="1:11" ht="15" customHeight="1" thickTop="1" thickBot="1">
      <c r="A386" s="332"/>
      <c r="B386" s="333"/>
      <c r="C386" s="333"/>
      <c r="D386" s="333"/>
      <c r="E386" s="333"/>
      <c r="F386" s="348"/>
      <c r="G386" s="57" t="s">
        <v>24</v>
      </c>
      <c r="H386" s="151">
        <v>5</v>
      </c>
      <c r="I386" s="57">
        <f>計算基礎!$H$4*(計算基礎!$G$28/H386)*B$380</f>
        <v>125544.64000000001</v>
      </c>
      <c r="J386" s="63">
        <f t="shared" si="62"/>
        <v>220344.64</v>
      </c>
      <c r="K386" s="176">
        <f t="shared" si="58"/>
        <v>220400</v>
      </c>
    </row>
    <row r="387" spans="1:11" ht="15" customHeight="1" thickTop="1" thickBot="1">
      <c r="A387" s="355">
        <v>4600</v>
      </c>
      <c r="B387" s="336">
        <v>14</v>
      </c>
      <c r="C387" s="336">
        <f>計算基礎!$J$2*B387</f>
        <v>88200</v>
      </c>
      <c r="D387" s="336">
        <f>A387*2</f>
        <v>9200</v>
      </c>
      <c r="E387" s="336">
        <f>A387+25</f>
        <v>4625</v>
      </c>
      <c r="F387" s="351">
        <f>ROUNDUP(((24*E387^2)+(2670*E387))*0.0001/B387,-2)</f>
        <v>3800</v>
      </c>
      <c r="G387" s="177" t="s">
        <v>58</v>
      </c>
      <c r="H387" s="179">
        <v>12</v>
      </c>
      <c r="I387" s="246">
        <f>計算基礎!$H$4*(計算基礎!$G$28/H387)*B$387</f>
        <v>56334.133333333331</v>
      </c>
      <c r="J387" s="42">
        <f>C$387+D$387+F$387+I387</f>
        <v>157534.13333333333</v>
      </c>
      <c r="K387" s="180">
        <f t="shared" si="58"/>
        <v>157600</v>
      </c>
    </row>
    <row r="388" spans="1:11" ht="15" customHeight="1" thickTop="1" thickBot="1">
      <c r="A388" s="353"/>
      <c r="B388" s="333"/>
      <c r="C388" s="333"/>
      <c r="D388" s="333"/>
      <c r="E388" s="333"/>
      <c r="F388" s="348"/>
      <c r="G388" s="55" t="s">
        <v>19</v>
      </c>
      <c r="H388" s="82">
        <v>10</v>
      </c>
      <c r="I388" s="214">
        <f>計算基礎!$H$4*(計算基礎!$G$28/H388)*B$387</f>
        <v>67600.960000000006</v>
      </c>
      <c r="J388" s="40">
        <f t="shared" ref="J388:J393" si="63">C$387+D$387+F$387+I388</f>
        <v>168800.96000000002</v>
      </c>
      <c r="K388" s="42">
        <f t="shared" si="58"/>
        <v>168900</v>
      </c>
    </row>
    <row r="389" spans="1:11" ht="15" customHeight="1" thickTop="1" thickBot="1">
      <c r="A389" s="353"/>
      <c r="B389" s="333"/>
      <c r="C389" s="333"/>
      <c r="D389" s="333"/>
      <c r="E389" s="333"/>
      <c r="F389" s="348"/>
      <c r="G389" s="55" t="s">
        <v>20</v>
      </c>
      <c r="H389" s="82">
        <v>8</v>
      </c>
      <c r="I389" s="214">
        <f>計算基礎!$H$4*(計算基礎!$G$28/H389)*B$387</f>
        <v>84501.2</v>
      </c>
      <c r="J389" s="40">
        <f t="shared" si="63"/>
        <v>185701.2</v>
      </c>
      <c r="K389" s="42">
        <f t="shared" si="58"/>
        <v>185800</v>
      </c>
    </row>
    <row r="390" spans="1:11" ht="15" customHeight="1" thickTop="1" thickBot="1">
      <c r="A390" s="353"/>
      <c r="B390" s="333"/>
      <c r="C390" s="333"/>
      <c r="D390" s="333"/>
      <c r="E390" s="333"/>
      <c r="F390" s="348"/>
      <c r="G390" s="55" t="s">
        <v>21</v>
      </c>
      <c r="H390" s="82">
        <v>7</v>
      </c>
      <c r="I390" s="214">
        <f>計算基礎!$H$4*(計算基礎!$G$28/H390)*B$387</f>
        <v>96572.800000000003</v>
      </c>
      <c r="J390" s="40">
        <f t="shared" si="63"/>
        <v>197772.79999999999</v>
      </c>
      <c r="K390" s="176">
        <f t="shared" si="58"/>
        <v>197800</v>
      </c>
    </row>
    <row r="391" spans="1:11" ht="15" customHeight="1" thickTop="1" thickBot="1">
      <c r="A391" s="353"/>
      <c r="B391" s="333"/>
      <c r="C391" s="333"/>
      <c r="D391" s="333"/>
      <c r="E391" s="333"/>
      <c r="F391" s="348"/>
      <c r="G391" s="55" t="s">
        <v>22</v>
      </c>
      <c r="H391" s="82">
        <v>6</v>
      </c>
      <c r="I391" s="214">
        <f>計算基礎!$H$4*(計算基礎!$G$28/H391)*B$387</f>
        <v>112668.26666666666</v>
      </c>
      <c r="J391" s="40">
        <f t="shared" si="63"/>
        <v>213868.26666666666</v>
      </c>
      <c r="K391" s="40">
        <f t="shared" si="58"/>
        <v>213900</v>
      </c>
    </row>
    <row r="392" spans="1:11" ht="15" customHeight="1" thickTop="1" thickBot="1">
      <c r="A392" s="353"/>
      <c r="B392" s="333"/>
      <c r="C392" s="333"/>
      <c r="D392" s="333"/>
      <c r="E392" s="333"/>
      <c r="F392" s="348"/>
      <c r="G392" s="55" t="s">
        <v>23</v>
      </c>
      <c r="H392" s="82">
        <v>5</v>
      </c>
      <c r="I392" s="214">
        <f>計算基礎!$H$4*(計算基礎!$G$28/H392)*B$387</f>
        <v>135201.92000000001</v>
      </c>
      <c r="J392" s="40">
        <f t="shared" si="63"/>
        <v>236401.92000000001</v>
      </c>
      <c r="K392" s="164">
        <f t="shared" si="58"/>
        <v>236500</v>
      </c>
    </row>
    <row r="393" spans="1:11" ht="15" customHeight="1" thickTop="1" thickBot="1">
      <c r="A393" s="353"/>
      <c r="B393" s="337"/>
      <c r="C393" s="337"/>
      <c r="D393" s="337"/>
      <c r="E393" s="337"/>
      <c r="F393" s="349"/>
      <c r="G393" s="56" t="s">
        <v>24</v>
      </c>
      <c r="H393" s="87">
        <v>5</v>
      </c>
      <c r="I393" s="215">
        <f>計算基礎!$H$4*(計算基礎!$G$28/H393)*B$387</f>
        <v>135201.92000000001</v>
      </c>
      <c r="J393" s="176">
        <f t="shared" si="63"/>
        <v>236401.92000000001</v>
      </c>
      <c r="K393" s="41">
        <f t="shared" si="58"/>
        <v>236500</v>
      </c>
    </row>
    <row r="394" spans="1:11" ht="15" customHeight="1" thickTop="1" thickBot="1">
      <c r="A394" s="337">
        <v>4700</v>
      </c>
      <c r="B394" s="336">
        <v>14</v>
      </c>
      <c r="C394" s="332">
        <f>計算基礎!$J$2*B394</f>
        <v>88200</v>
      </c>
      <c r="D394" s="333">
        <f>A394*2</f>
        <v>9400</v>
      </c>
      <c r="E394" s="333">
        <f>A394+25</f>
        <v>4725</v>
      </c>
      <c r="F394" s="351">
        <f>ROUNDUP(((24*E394^2)+(2670*E394))*0.0001/B394,-2)</f>
        <v>4000</v>
      </c>
      <c r="G394" s="58" t="s">
        <v>58</v>
      </c>
      <c r="H394" s="81">
        <v>12</v>
      </c>
      <c r="I394" s="246">
        <f>計算基礎!$H$4*(計算基礎!$G$28/H394)*B$394</f>
        <v>56334.133333333331</v>
      </c>
      <c r="J394" s="60">
        <f>C$394+D$394+F$394+I394</f>
        <v>157934.13333333333</v>
      </c>
      <c r="K394" s="60">
        <f t="shared" si="58"/>
        <v>158000</v>
      </c>
    </row>
    <row r="395" spans="1:11" ht="15" customHeight="1" thickTop="1" thickBot="1">
      <c r="A395" s="353"/>
      <c r="B395" s="333"/>
      <c r="C395" s="333"/>
      <c r="D395" s="333"/>
      <c r="E395" s="333"/>
      <c r="F395" s="348"/>
      <c r="G395" s="55" t="s">
        <v>19</v>
      </c>
      <c r="H395" s="82">
        <v>10</v>
      </c>
      <c r="I395" s="214">
        <f>計算基礎!$H$4*(計算基礎!$G$28/H395)*B$394</f>
        <v>67600.960000000006</v>
      </c>
      <c r="J395" s="40">
        <f t="shared" ref="J395:J400" si="64">C$394+D$394+F$394+I395</f>
        <v>169200.96000000002</v>
      </c>
      <c r="K395" s="42">
        <f t="shared" si="58"/>
        <v>169300</v>
      </c>
    </row>
    <row r="396" spans="1:11" ht="15" customHeight="1" thickTop="1" thickBot="1">
      <c r="A396" s="353"/>
      <c r="B396" s="333"/>
      <c r="C396" s="333"/>
      <c r="D396" s="333"/>
      <c r="E396" s="333"/>
      <c r="F396" s="348"/>
      <c r="G396" s="55" t="s">
        <v>20</v>
      </c>
      <c r="H396" s="82">
        <v>8</v>
      </c>
      <c r="I396" s="214">
        <f>計算基礎!$H$4*(計算基礎!$G$28/H396)*B$394</f>
        <v>84501.2</v>
      </c>
      <c r="J396" s="40">
        <f t="shared" si="64"/>
        <v>186101.2</v>
      </c>
      <c r="K396" s="42">
        <f t="shared" si="58"/>
        <v>186200</v>
      </c>
    </row>
    <row r="397" spans="1:11" ht="15" customHeight="1" thickTop="1" thickBot="1">
      <c r="A397" s="353"/>
      <c r="B397" s="333"/>
      <c r="C397" s="333"/>
      <c r="D397" s="333"/>
      <c r="E397" s="333"/>
      <c r="F397" s="348"/>
      <c r="G397" s="55" t="s">
        <v>21</v>
      </c>
      <c r="H397" s="82">
        <v>7</v>
      </c>
      <c r="I397" s="214">
        <f>計算基礎!$H$4*(計算基礎!$G$28/H397)*B$394</f>
        <v>96572.800000000003</v>
      </c>
      <c r="J397" s="40">
        <f t="shared" si="64"/>
        <v>198172.79999999999</v>
      </c>
      <c r="K397" s="176">
        <f t="shared" si="58"/>
        <v>198200</v>
      </c>
    </row>
    <row r="398" spans="1:11" ht="15" customHeight="1" thickTop="1" thickBot="1">
      <c r="A398" s="353"/>
      <c r="B398" s="333"/>
      <c r="C398" s="333"/>
      <c r="D398" s="333"/>
      <c r="E398" s="333"/>
      <c r="F398" s="348"/>
      <c r="G398" s="55" t="s">
        <v>22</v>
      </c>
      <c r="H398" s="82">
        <v>6</v>
      </c>
      <c r="I398" s="214">
        <f>計算基礎!$H$4*(計算基礎!$G$28/H398)*B$394</f>
        <v>112668.26666666666</v>
      </c>
      <c r="J398" s="40">
        <f t="shared" si="64"/>
        <v>214268.26666666666</v>
      </c>
      <c r="K398" s="40">
        <f t="shared" si="58"/>
        <v>214300</v>
      </c>
    </row>
    <row r="399" spans="1:11" ht="15" customHeight="1" thickTop="1" thickBot="1">
      <c r="A399" s="353"/>
      <c r="B399" s="333"/>
      <c r="C399" s="333"/>
      <c r="D399" s="333"/>
      <c r="E399" s="333"/>
      <c r="F399" s="348"/>
      <c r="G399" s="55" t="s">
        <v>23</v>
      </c>
      <c r="H399" s="82">
        <v>5</v>
      </c>
      <c r="I399" s="214">
        <f>計算基礎!$H$4*(計算基礎!$G$28/H399)*B$394</f>
        <v>135201.92000000001</v>
      </c>
      <c r="J399" s="40">
        <f t="shared" si="64"/>
        <v>236801.92000000001</v>
      </c>
      <c r="K399" s="164">
        <f t="shared" si="58"/>
        <v>236900</v>
      </c>
    </row>
    <row r="400" spans="1:11" ht="15" customHeight="1" thickTop="1" thickBot="1">
      <c r="A400" s="332"/>
      <c r="B400" s="337"/>
      <c r="C400" s="333"/>
      <c r="D400" s="333"/>
      <c r="E400" s="333"/>
      <c r="F400" s="349"/>
      <c r="G400" s="57" t="s">
        <v>24</v>
      </c>
      <c r="H400" s="151">
        <v>5</v>
      </c>
      <c r="I400" s="215">
        <f>計算基礎!$H$4*(計算基礎!$G$28/H400)*B$394</f>
        <v>135201.92000000001</v>
      </c>
      <c r="J400" s="41">
        <f t="shared" si="64"/>
        <v>236801.92000000001</v>
      </c>
      <c r="K400" s="41">
        <f t="shared" si="58"/>
        <v>236900</v>
      </c>
    </row>
    <row r="401" spans="1:11" ht="15" customHeight="1" thickTop="1" thickBot="1">
      <c r="A401" s="353">
        <v>4800</v>
      </c>
      <c r="B401" s="332">
        <v>14</v>
      </c>
      <c r="C401" s="332">
        <f>計算基礎!$J$2*B401</f>
        <v>88200</v>
      </c>
      <c r="D401" s="332">
        <f>A401*2</f>
        <v>9600</v>
      </c>
      <c r="E401" s="332">
        <f>A401+25</f>
        <v>4825</v>
      </c>
      <c r="F401" s="350">
        <f>ROUNDUP(((24*E401^2)+(2670*E401))*0.0001/B401,-2)</f>
        <v>4100</v>
      </c>
      <c r="G401" s="58" t="s">
        <v>58</v>
      </c>
      <c r="H401" s="86">
        <v>12</v>
      </c>
      <c r="I401" s="246">
        <f>計算基礎!$H$4*(計算基礎!$G$28/H401)*B$401</f>
        <v>56334.133333333331</v>
      </c>
      <c r="J401" s="42">
        <f>C$401+D$401+F$401+I401</f>
        <v>158234.13333333333</v>
      </c>
      <c r="K401" s="60">
        <f t="shared" si="58"/>
        <v>158300</v>
      </c>
    </row>
    <row r="402" spans="1:11" ht="15" customHeight="1" thickTop="1" thickBot="1">
      <c r="A402" s="353"/>
      <c r="B402" s="333"/>
      <c r="C402" s="333"/>
      <c r="D402" s="333"/>
      <c r="E402" s="333"/>
      <c r="F402" s="348"/>
      <c r="G402" s="55" t="s">
        <v>19</v>
      </c>
      <c r="H402" s="82">
        <v>10</v>
      </c>
      <c r="I402" s="214">
        <f>計算基礎!$H$4*(計算基礎!$G$28/H402)*B$401</f>
        <v>67600.960000000006</v>
      </c>
      <c r="J402" s="40">
        <f t="shared" ref="J402:J407" si="65">C$401+D$401+F$401+I402</f>
        <v>169500.96000000002</v>
      </c>
      <c r="K402" s="42">
        <f t="shared" si="58"/>
        <v>169600</v>
      </c>
    </row>
    <row r="403" spans="1:11" ht="15" customHeight="1" thickTop="1" thickBot="1">
      <c r="A403" s="353"/>
      <c r="B403" s="333"/>
      <c r="C403" s="333"/>
      <c r="D403" s="333"/>
      <c r="E403" s="333"/>
      <c r="F403" s="348"/>
      <c r="G403" s="55" t="s">
        <v>20</v>
      </c>
      <c r="H403" s="82">
        <v>8</v>
      </c>
      <c r="I403" s="214">
        <f>計算基礎!$H$4*(計算基礎!$G$28/H403)*B$401</f>
        <v>84501.2</v>
      </c>
      <c r="J403" s="40">
        <f t="shared" si="65"/>
        <v>186401.2</v>
      </c>
      <c r="K403" s="42">
        <f t="shared" si="58"/>
        <v>186500</v>
      </c>
    </row>
    <row r="404" spans="1:11" ht="15" customHeight="1" thickTop="1" thickBot="1">
      <c r="A404" s="353"/>
      <c r="B404" s="333"/>
      <c r="C404" s="333"/>
      <c r="D404" s="333"/>
      <c r="E404" s="333"/>
      <c r="F404" s="348"/>
      <c r="G404" s="55" t="s">
        <v>21</v>
      </c>
      <c r="H404" s="82">
        <v>7</v>
      </c>
      <c r="I404" s="214">
        <f>計算基礎!$H$4*(計算基礎!$G$28/H404)*B$401</f>
        <v>96572.800000000003</v>
      </c>
      <c r="J404" s="40">
        <f t="shared" si="65"/>
        <v>198472.8</v>
      </c>
      <c r="K404" s="176">
        <f t="shared" si="58"/>
        <v>198500</v>
      </c>
    </row>
    <row r="405" spans="1:11" ht="15" customHeight="1" thickTop="1" thickBot="1">
      <c r="A405" s="353"/>
      <c r="B405" s="333"/>
      <c r="C405" s="333"/>
      <c r="D405" s="333"/>
      <c r="E405" s="333"/>
      <c r="F405" s="348"/>
      <c r="G405" s="55" t="s">
        <v>22</v>
      </c>
      <c r="H405" s="82">
        <v>6</v>
      </c>
      <c r="I405" s="214">
        <f>計算基礎!$H$4*(計算基礎!$G$28/H405)*B$401</f>
        <v>112668.26666666666</v>
      </c>
      <c r="J405" s="40">
        <f t="shared" si="65"/>
        <v>214568.26666666666</v>
      </c>
      <c r="K405" s="40">
        <f t="shared" si="58"/>
        <v>214600</v>
      </c>
    </row>
    <row r="406" spans="1:11" ht="15" customHeight="1" thickTop="1" thickBot="1">
      <c r="A406" s="353"/>
      <c r="B406" s="333"/>
      <c r="C406" s="333"/>
      <c r="D406" s="333"/>
      <c r="E406" s="333"/>
      <c r="F406" s="348"/>
      <c r="G406" s="55" t="s">
        <v>23</v>
      </c>
      <c r="H406" s="82">
        <v>5</v>
      </c>
      <c r="I406" s="214">
        <f>計算基礎!$H$4*(計算基礎!$G$28/H406)*B$401</f>
        <v>135201.92000000001</v>
      </c>
      <c r="J406" s="40">
        <f t="shared" si="65"/>
        <v>237101.92</v>
      </c>
      <c r="K406" s="164">
        <f t="shared" si="58"/>
        <v>237200</v>
      </c>
    </row>
    <row r="407" spans="1:11" ht="15" customHeight="1" thickTop="1" thickBot="1">
      <c r="A407" s="354"/>
      <c r="B407" s="345"/>
      <c r="C407" s="345"/>
      <c r="D407" s="345"/>
      <c r="E407" s="345"/>
      <c r="F407" s="352"/>
      <c r="G407" s="121" t="s">
        <v>24</v>
      </c>
      <c r="H407" s="167">
        <v>5</v>
      </c>
      <c r="I407" s="247">
        <f>計算基礎!$H$4*(計算基礎!$G$28/H407)*B$401</f>
        <v>135201.92000000001</v>
      </c>
      <c r="J407" s="63">
        <f t="shared" si="65"/>
        <v>237101.92</v>
      </c>
      <c r="K407" s="63">
        <f t="shared" si="58"/>
        <v>237200</v>
      </c>
    </row>
    <row r="408" spans="1:11" ht="14.25" thickTop="1">
      <c r="B408" s="8"/>
      <c r="C408" s="8"/>
      <c r="D408" s="8"/>
      <c r="E408" s="8"/>
      <c r="F408" s="8"/>
    </row>
  </sheetData>
  <mergeCells count="336">
    <mergeCell ref="A9:A15"/>
    <mergeCell ref="B9:B15"/>
    <mergeCell ref="C9:C15"/>
    <mergeCell ref="D9:D15"/>
    <mergeCell ref="E9:E15"/>
    <mergeCell ref="F9:F15"/>
    <mergeCell ref="A2:A8"/>
    <mergeCell ref="B2:B8"/>
    <mergeCell ref="C2:C8"/>
    <mergeCell ref="D2:D8"/>
    <mergeCell ref="E2:E8"/>
    <mergeCell ref="F2:F8"/>
    <mergeCell ref="A23:A29"/>
    <mergeCell ref="B23:B29"/>
    <mergeCell ref="C23:C29"/>
    <mergeCell ref="D23:D29"/>
    <mergeCell ref="E23:E29"/>
    <mergeCell ref="F23:F29"/>
    <mergeCell ref="A16:A22"/>
    <mergeCell ref="B16:B22"/>
    <mergeCell ref="C16:C22"/>
    <mergeCell ref="D16:D22"/>
    <mergeCell ref="E16:E22"/>
    <mergeCell ref="F16:F22"/>
    <mergeCell ref="A37:A43"/>
    <mergeCell ref="B37:B43"/>
    <mergeCell ref="C37:C43"/>
    <mergeCell ref="D37:D43"/>
    <mergeCell ref="E37:E43"/>
    <mergeCell ref="F37:F43"/>
    <mergeCell ref="A30:A36"/>
    <mergeCell ref="B30:B36"/>
    <mergeCell ref="C30:C36"/>
    <mergeCell ref="D30:D36"/>
    <mergeCell ref="E30:E36"/>
    <mergeCell ref="F30:F36"/>
    <mergeCell ref="A53:A59"/>
    <mergeCell ref="B53:B59"/>
    <mergeCell ref="C53:C59"/>
    <mergeCell ref="D53:D59"/>
    <mergeCell ref="E53:E59"/>
    <mergeCell ref="F53:F59"/>
    <mergeCell ref="A44:A50"/>
    <mergeCell ref="B44:B50"/>
    <mergeCell ref="C44:C50"/>
    <mergeCell ref="D44:D50"/>
    <mergeCell ref="E44:E50"/>
    <mergeCell ref="F44:F50"/>
    <mergeCell ref="A67:A73"/>
    <mergeCell ref="B67:B73"/>
    <mergeCell ref="C67:C73"/>
    <mergeCell ref="D67:D73"/>
    <mergeCell ref="E67:E73"/>
    <mergeCell ref="F67:F73"/>
    <mergeCell ref="A60:A66"/>
    <mergeCell ref="B60:B66"/>
    <mergeCell ref="C60:C66"/>
    <mergeCell ref="D60:D66"/>
    <mergeCell ref="E60:E66"/>
    <mergeCell ref="F60:F66"/>
    <mergeCell ref="A81:A87"/>
    <mergeCell ref="B81:B87"/>
    <mergeCell ref="C81:C87"/>
    <mergeCell ref="D81:D87"/>
    <mergeCell ref="E81:E87"/>
    <mergeCell ref="F81:F87"/>
    <mergeCell ref="A74:A80"/>
    <mergeCell ref="B74:B80"/>
    <mergeCell ref="C74:C80"/>
    <mergeCell ref="D74:D80"/>
    <mergeCell ref="E74:E80"/>
    <mergeCell ref="F74:F80"/>
    <mergeCell ref="A95:A101"/>
    <mergeCell ref="B95:B101"/>
    <mergeCell ref="C95:C101"/>
    <mergeCell ref="D95:D101"/>
    <mergeCell ref="E95:E101"/>
    <mergeCell ref="F95:F101"/>
    <mergeCell ref="A88:A94"/>
    <mergeCell ref="B88:B94"/>
    <mergeCell ref="C88:C94"/>
    <mergeCell ref="D88:D94"/>
    <mergeCell ref="E88:E94"/>
    <mergeCell ref="F88:F94"/>
    <mergeCell ref="A111:A117"/>
    <mergeCell ref="B111:B117"/>
    <mergeCell ref="C111:C117"/>
    <mergeCell ref="D111:D117"/>
    <mergeCell ref="E111:E117"/>
    <mergeCell ref="F111:F117"/>
    <mergeCell ref="A104:A110"/>
    <mergeCell ref="B104:B110"/>
    <mergeCell ref="C104:C110"/>
    <mergeCell ref="D104:D110"/>
    <mergeCell ref="E104:E110"/>
    <mergeCell ref="F104:F110"/>
    <mergeCell ref="A125:A131"/>
    <mergeCell ref="B125:B131"/>
    <mergeCell ref="C125:C131"/>
    <mergeCell ref="D125:D131"/>
    <mergeCell ref="E125:E131"/>
    <mergeCell ref="F125:F131"/>
    <mergeCell ref="A118:A124"/>
    <mergeCell ref="B118:B124"/>
    <mergeCell ref="C118:C124"/>
    <mergeCell ref="D118:D124"/>
    <mergeCell ref="E118:E124"/>
    <mergeCell ref="F118:F124"/>
    <mergeCell ref="A139:A145"/>
    <mergeCell ref="B139:B145"/>
    <mergeCell ref="C139:C145"/>
    <mergeCell ref="D139:D145"/>
    <mergeCell ref="E139:E145"/>
    <mergeCell ref="F139:F145"/>
    <mergeCell ref="A132:A138"/>
    <mergeCell ref="B132:B138"/>
    <mergeCell ref="C132:C138"/>
    <mergeCell ref="D132:D138"/>
    <mergeCell ref="E132:E138"/>
    <mergeCell ref="F132:F138"/>
    <mergeCell ref="A155:A161"/>
    <mergeCell ref="B155:B161"/>
    <mergeCell ref="C155:C161"/>
    <mergeCell ref="D155:D161"/>
    <mergeCell ref="E155:E161"/>
    <mergeCell ref="F155:F161"/>
    <mergeCell ref="A146:A152"/>
    <mergeCell ref="B146:B152"/>
    <mergeCell ref="C146:C152"/>
    <mergeCell ref="D146:D152"/>
    <mergeCell ref="E146:E152"/>
    <mergeCell ref="F146:F152"/>
    <mergeCell ref="A169:A175"/>
    <mergeCell ref="B169:B175"/>
    <mergeCell ref="C169:C175"/>
    <mergeCell ref="D169:D175"/>
    <mergeCell ref="E169:E175"/>
    <mergeCell ref="F169:F175"/>
    <mergeCell ref="A162:A168"/>
    <mergeCell ref="B162:B168"/>
    <mergeCell ref="C162:C168"/>
    <mergeCell ref="D162:D168"/>
    <mergeCell ref="E162:E168"/>
    <mergeCell ref="F162:F168"/>
    <mergeCell ref="A183:A189"/>
    <mergeCell ref="B183:B189"/>
    <mergeCell ref="C183:C189"/>
    <mergeCell ref="D183:D189"/>
    <mergeCell ref="E183:E189"/>
    <mergeCell ref="F183:F189"/>
    <mergeCell ref="A176:A182"/>
    <mergeCell ref="B176:B182"/>
    <mergeCell ref="C176:C182"/>
    <mergeCell ref="D176:D182"/>
    <mergeCell ref="E176:E182"/>
    <mergeCell ref="F176:F182"/>
    <mergeCell ref="A197:A203"/>
    <mergeCell ref="B197:B203"/>
    <mergeCell ref="C197:C203"/>
    <mergeCell ref="D197:D203"/>
    <mergeCell ref="E197:E203"/>
    <mergeCell ref="F197:F203"/>
    <mergeCell ref="A190:A196"/>
    <mergeCell ref="B190:B196"/>
    <mergeCell ref="C190:C196"/>
    <mergeCell ref="D190:D196"/>
    <mergeCell ref="E190:E196"/>
    <mergeCell ref="F190:F196"/>
    <mergeCell ref="A213:A219"/>
    <mergeCell ref="B213:B219"/>
    <mergeCell ref="C213:C219"/>
    <mergeCell ref="D213:D219"/>
    <mergeCell ref="E213:E219"/>
    <mergeCell ref="F213:F219"/>
    <mergeCell ref="A206:A212"/>
    <mergeCell ref="B206:B212"/>
    <mergeCell ref="C206:C212"/>
    <mergeCell ref="D206:D212"/>
    <mergeCell ref="E206:E212"/>
    <mergeCell ref="F206:F212"/>
    <mergeCell ref="A227:A233"/>
    <mergeCell ref="B227:B233"/>
    <mergeCell ref="C227:C233"/>
    <mergeCell ref="D227:D233"/>
    <mergeCell ref="E227:E233"/>
    <mergeCell ref="F227:F233"/>
    <mergeCell ref="A220:A226"/>
    <mergeCell ref="B220:B226"/>
    <mergeCell ref="C220:C226"/>
    <mergeCell ref="D220:D226"/>
    <mergeCell ref="E220:E226"/>
    <mergeCell ref="F220:F226"/>
    <mergeCell ref="A241:A247"/>
    <mergeCell ref="B241:B247"/>
    <mergeCell ref="C241:C247"/>
    <mergeCell ref="D241:D247"/>
    <mergeCell ref="E241:E247"/>
    <mergeCell ref="F241:F247"/>
    <mergeCell ref="A234:A240"/>
    <mergeCell ref="B234:B240"/>
    <mergeCell ref="C234:C240"/>
    <mergeCell ref="D234:D240"/>
    <mergeCell ref="E234:E240"/>
    <mergeCell ref="F234:F240"/>
    <mergeCell ref="A257:A263"/>
    <mergeCell ref="B257:B263"/>
    <mergeCell ref="C257:C263"/>
    <mergeCell ref="D257:D263"/>
    <mergeCell ref="E257:E263"/>
    <mergeCell ref="F257:F263"/>
    <mergeCell ref="A248:A254"/>
    <mergeCell ref="B248:B254"/>
    <mergeCell ref="C248:C254"/>
    <mergeCell ref="D248:D254"/>
    <mergeCell ref="E248:E254"/>
    <mergeCell ref="F248:F254"/>
    <mergeCell ref="A271:A277"/>
    <mergeCell ref="B271:B277"/>
    <mergeCell ref="C271:C277"/>
    <mergeCell ref="D271:D277"/>
    <mergeCell ref="E271:E277"/>
    <mergeCell ref="F271:F277"/>
    <mergeCell ref="A264:A270"/>
    <mergeCell ref="B264:B270"/>
    <mergeCell ref="C264:C270"/>
    <mergeCell ref="D264:D270"/>
    <mergeCell ref="E264:E270"/>
    <mergeCell ref="F264:F270"/>
    <mergeCell ref="A285:A291"/>
    <mergeCell ref="B285:B291"/>
    <mergeCell ref="C285:C291"/>
    <mergeCell ref="D285:D291"/>
    <mergeCell ref="E285:E291"/>
    <mergeCell ref="F285:F291"/>
    <mergeCell ref="A278:A284"/>
    <mergeCell ref="B278:B284"/>
    <mergeCell ref="C278:C284"/>
    <mergeCell ref="D278:D284"/>
    <mergeCell ref="E278:E284"/>
    <mergeCell ref="F278:F284"/>
    <mergeCell ref="A299:A305"/>
    <mergeCell ref="B299:B305"/>
    <mergeCell ref="C299:C305"/>
    <mergeCell ref="D299:D305"/>
    <mergeCell ref="E299:E305"/>
    <mergeCell ref="F299:F305"/>
    <mergeCell ref="A292:A298"/>
    <mergeCell ref="B292:B298"/>
    <mergeCell ref="C292:C298"/>
    <mergeCell ref="D292:D298"/>
    <mergeCell ref="E292:E298"/>
    <mergeCell ref="F292:F298"/>
    <mergeCell ref="A315:A321"/>
    <mergeCell ref="B315:B321"/>
    <mergeCell ref="C315:C321"/>
    <mergeCell ref="D315:D321"/>
    <mergeCell ref="E315:E321"/>
    <mergeCell ref="F315:F321"/>
    <mergeCell ref="A308:A314"/>
    <mergeCell ref="B308:B314"/>
    <mergeCell ref="C308:C314"/>
    <mergeCell ref="D308:D314"/>
    <mergeCell ref="E308:E314"/>
    <mergeCell ref="F308:F314"/>
    <mergeCell ref="A329:A335"/>
    <mergeCell ref="B329:B335"/>
    <mergeCell ref="C329:C335"/>
    <mergeCell ref="D329:D335"/>
    <mergeCell ref="E329:E335"/>
    <mergeCell ref="F329:F335"/>
    <mergeCell ref="A322:A328"/>
    <mergeCell ref="B322:B328"/>
    <mergeCell ref="C322:C328"/>
    <mergeCell ref="D322:D328"/>
    <mergeCell ref="E322:E328"/>
    <mergeCell ref="F322:F328"/>
    <mergeCell ref="A343:A349"/>
    <mergeCell ref="B343:B349"/>
    <mergeCell ref="C343:C349"/>
    <mergeCell ref="D343:D349"/>
    <mergeCell ref="E343:E349"/>
    <mergeCell ref="F343:F349"/>
    <mergeCell ref="A336:A342"/>
    <mergeCell ref="B336:B342"/>
    <mergeCell ref="C336:C342"/>
    <mergeCell ref="D336:D342"/>
    <mergeCell ref="E336:E342"/>
    <mergeCell ref="F336:F342"/>
    <mergeCell ref="A359:A365"/>
    <mergeCell ref="B359:B365"/>
    <mergeCell ref="C359:C365"/>
    <mergeCell ref="D359:D365"/>
    <mergeCell ref="E359:E365"/>
    <mergeCell ref="F359:F365"/>
    <mergeCell ref="A350:A356"/>
    <mergeCell ref="B350:B356"/>
    <mergeCell ref="C350:C356"/>
    <mergeCell ref="D350:D356"/>
    <mergeCell ref="E350:E356"/>
    <mergeCell ref="F350:F356"/>
    <mergeCell ref="A373:A379"/>
    <mergeCell ref="B373:B379"/>
    <mergeCell ref="C373:C379"/>
    <mergeCell ref="D373:D379"/>
    <mergeCell ref="E373:E379"/>
    <mergeCell ref="F373:F379"/>
    <mergeCell ref="A366:A372"/>
    <mergeCell ref="B366:B372"/>
    <mergeCell ref="C366:C372"/>
    <mergeCell ref="D366:D372"/>
    <mergeCell ref="E366:E372"/>
    <mergeCell ref="F366:F372"/>
    <mergeCell ref="A387:A393"/>
    <mergeCell ref="B387:B393"/>
    <mergeCell ref="C387:C393"/>
    <mergeCell ref="D387:D393"/>
    <mergeCell ref="E387:E393"/>
    <mergeCell ref="F387:F393"/>
    <mergeCell ref="A380:A386"/>
    <mergeCell ref="B380:B386"/>
    <mergeCell ref="C380:C386"/>
    <mergeCell ref="D380:D386"/>
    <mergeCell ref="E380:E386"/>
    <mergeCell ref="F380:F386"/>
    <mergeCell ref="A401:A407"/>
    <mergeCell ref="B401:B407"/>
    <mergeCell ref="C401:C407"/>
    <mergeCell ref="D401:D407"/>
    <mergeCell ref="E401:E407"/>
    <mergeCell ref="F401:F407"/>
    <mergeCell ref="A394:A400"/>
    <mergeCell ref="B394:B400"/>
    <mergeCell ref="C394:C400"/>
    <mergeCell ref="D394:D400"/>
    <mergeCell ref="E394:E400"/>
    <mergeCell ref="F394:F400"/>
  </mergeCells>
  <phoneticPr fontId="2"/>
  <printOptions horizontalCentered="1" verticalCentered="1"/>
  <pageMargins left="0.74803149606299213" right="0.74803149606299213" top="0.98425196850393704" bottom="0.98425196850393704" header="0.51181102362204722" footer="0.51181102362204722"/>
  <pageSetup paperSize="9" orientation="portrait" r:id="rId1"/>
  <headerFooter alignWithMargins="0">
    <oddHeader>&amp;L新融着機&amp;22 7010EX&amp;11 -3T&amp;9（材料費＝各素材価格 / 取り枚数 X 使用枚数(=融着個) X 不良発生率）&amp;R&amp;"ＭＳ Ｐゴシック,太字"&amp;12 2022-6-1
&amp;KFF00001100SQ-3T</oddHeader>
    <oddFooter>&amp;C&amp;14&amp;P/&amp;N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pageSetUpPr fitToPage="1"/>
  </sheetPr>
  <dimension ref="A1:K305"/>
  <sheetViews>
    <sheetView showGridLines="0" showRowColHeaders="0" showRuler="0" view="pageLayout" zoomScaleNormal="100" workbookViewId="0">
      <selection activeCell="F2" sqref="F2"/>
    </sheetView>
  </sheetViews>
  <sheetFormatPr defaultRowHeight="13.5"/>
  <cols>
    <col min="1" max="1" width="12.5" customWidth="1"/>
    <col min="2" max="2" width="8" bestFit="1" customWidth="1"/>
    <col min="3" max="3" width="11.125" style="1" bestFit="1" customWidth="1"/>
    <col min="4" max="4" width="14.25" bestFit="1" customWidth="1"/>
    <col min="5" max="5" width="7.625" bestFit="1" customWidth="1"/>
    <col min="6" max="6" width="10" style="1" customWidth="1"/>
    <col min="7" max="7" width="0.125" style="1" customWidth="1"/>
    <col min="8" max="8" width="17.875" customWidth="1"/>
    <col min="9" max="9" width="9.375" customWidth="1"/>
    <col min="10" max="10" width="4.5" customWidth="1"/>
    <col min="11" max="11" width="2.875" customWidth="1"/>
  </cols>
  <sheetData>
    <row r="1" spans="1:11" ht="15" customHeight="1" thickBot="1">
      <c r="A1" s="112" t="s">
        <v>1</v>
      </c>
      <c r="B1" s="34" t="s">
        <v>35</v>
      </c>
      <c r="C1" s="113" t="str">
        <f>"融着費(@" &amp; 計算基礎!$J$2&amp;")"</f>
        <v>融着費(@6300)</v>
      </c>
      <c r="D1" s="112" t="s">
        <v>0</v>
      </c>
      <c r="E1" s="34" t="s">
        <v>3</v>
      </c>
      <c r="F1" s="114" t="s">
        <v>2</v>
      </c>
      <c r="G1" s="115" t="s">
        <v>36</v>
      </c>
      <c r="H1" s="116" t="s">
        <v>49</v>
      </c>
    </row>
    <row r="2" spans="1:11" ht="15" customHeight="1" thickTop="1">
      <c r="A2" s="50"/>
      <c r="B2" s="50"/>
      <c r="C2" s="50"/>
      <c r="D2" s="51" t="s">
        <v>19</v>
      </c>
      <c r="E2" s="58">
        <v>19</v>
      </c>
      <c r="F2" s="86">
        <f>(計算基礎!$G$19*計算基礎!$H$4/E2)*B$4</f>
        <v>15697.199999999999</v>
      </c>
      <c r="G2" s="39">
        <f t="shared" ref="G2:G7" si="0">F2+$C$4</f>
        <v>40897.199999999997</v>
      </c>
      <c r="H2" s="60">
        <f t="shared" ref="H2:H7" si="1">ROUNDUP(G2,-2)</f>
        <v>40900</v>
      </c>
      <c r="I2" s="38"/>
      <c r="J2" s="1"/>
      <c r="K2" s="1"/>
    </row>
    <row r="3" spans="1:11" ht="15" customHeight="1">
      <c r="A3" s="46"/>
      <c r="B3" s="46"/>
      <c r="C3" s="46"/>
      <c r="D3" s="47" t="s">
        <v>20</v>
      </c>
      <c r="E3" s="55">
        <v>14</v>
      </c>
      <c r="F3" s="82">
        <f>(計算基礎!$G$19*計算基礎!$H$4/E3)*B$4</f>
        <v>21303.342857142856</v>
      </c>
      <c r="G3" s="3">
        <f t="shared" si="0"/>
        <v>46503.342857142852</v>
      </c>
      <c r="H3" s="40">
        <f t="shared" si="1"/>
        <v>46600</v>
      </c>
      <c r="I3" s="38"/>
      <c r="J3" s="1"/>
      <c r="K3" s="1"/>
    </row>
    <row r="4" spans="1:11" ht="15" customHeight="1">
      <c r="A4" s="46">
        <v>1550</v>
      </c>
      <c r="B4" s="46">
        <v>4</v>
      </c>
      <c r="C4" s="46">
        <f>計算基礎!$J$2*B4</f>
        <v>25200</v>
      </c>
      <c r="D4" s="47" t="s">
        <v>21</v>
      </c>
      <c r="E4" s="55">
        <v>11</v>
      </c>
      <c r="F4" s="82">
        <f>(計算基礎!$G$19*計算基礎!$H$4/E4)*B$4</f>
        <v>27113.345454545455</v>
      </c>
      <c r="G4" s="3">
        <f t="shared" si="0"/>
        <v>52313.345454545459</v>
      </c>
      <c r="H4" s="40">
        <f t="shared" si="1"/>
        <v>52400</v>
      </c>
      <c r="I4" s="38"/>
      <c r="J4" s="1"/>
      <c r="K4" s="1"/>
    </row>
    <row r="5" spans="1:11" ht="15" customHeight="1">
      <c r="A5" s="46"/>
      <c r="B5" s="46"/>
      <c r="C5" s="46"/>
      <c r="D5" s="47" t="s">
        <v>22</v>
      </c>
      <c r="E5" s="55">
        <v>9</v>
      </c>
      <c r="F5" s="82">
        <f>(計算基礎!$G$19*計算基礎!$H$4/E5)*B$4</f>
        <v>33138.533333333333</v>
      </c>
      <c r="G5" s="3">
        <f t="shared" si="0"/>
        <v>58338.533333333333</v>
      </c>
      <c r="H5" s="40">
        <f t="shared" si="1"/>
        <v>58400</v>
      </c>
      <c r="I5" s="38"/>
      <c r="J5" s="1"/>
      <c r="K5" s="1"/>
    </row>
    <row r="6" spans="1:11" ht="15" customHeight="1">
      <c r="A6" s="46"/>
      <c r="B6" s="269"/>
      <c r="C6" s="46"/>
      <c r="D6" s="47" t="s">
        <v>23</v>
      </c>
      <c r="E6" s="55">
        <v>7</v>
      </c>
      <c r="F6" s="82">
        <f>(計算基礎!$G$19*計算基礎!$H$4/E6)*B$4</f>
        <v>42606.685714285712</v>
      </c>
      <c r="G6" s="2">
        <f t="shared" si="0"/>
        <v>67806.685714285704</v>
      </c>
      <c r="H6" s="40">
        <f t="shared" si="1"/>
        <v>67900</v>
      </c>
      <c r="I6" s="38"/>
      <c r="J6" s="1"/>
      <c r="K6" s="1"/>
    </row>
    <row r="7" spans="1:11" ht="15" customHeight="1" thickBot="1">
      <c r="A7" s="48"/>
      <c r="B7" s="48"/>
      <c r="C7" s="48"/>
      <c r="D7" s="49" t="s">
        <v>24</v>
      </c>
      <c r="E7" s="56">
        <v>6</v>
      </c>
      <c r="F7" s="56">
        <f>(計算基礎!$G$19*計算基礎!$H$4/E7)*B$4</f>
        <v>49707.799999999996</v>
      </c>
      <c r="G7" s="2">
        <f t="shared" si="0"/>
        <v>74907.799999999988</v>
      </c>
      <c r="H7" s="41">
        <f t="shared" si="1"/>
        <v>75000</v>
      </c>
      <c r="I7" s="38"/>
      <c r="J7" s="1"/>
      <c r="K7" s="1"/>
    </row>
    <row r="8" spans="1:11" ht="15" customHeight="1" thickTop="1">
      <c r="A8" s="46"/>
      <c r="B8" s="50"/>
      <c r="C8" s="46"/>
      <c r="D8" s="47" t="s">
        <v>19</v>
      </c>
      <c r="E8" s="55">
        <v>19</v>
      </c>
      <c r="F8" s="81">
        <f>(計算基礎!$G$19*計算基礎!$H$4/E8)*B$10</f>
        <v>15697.199999999999</v>
      </c>
      <c r="G8" s="3">
        <f t="shared" ref="G8:G13" si="2">F8+$C$10</f>
        <v>40897.199999999997</v>
      </c>
      <c r="H8" s="40">
        <f t="shared" ref="H8:H13" si="3">H2+100</f>
        <v>41000</v>
      </c>
      <c r="I8" s="38"/>
    </row>
    <row r="9" spans="1:11" ht="15" customHeight="1">
      <c r="A9" s="46"/>
      <c r="B9" s="46"/>
      <c r="C9" s="46"/>
      <c r="D9" s="47" t="s">
        <v>20</v>
      </c>
      <c r="E9" s="55">
        <v>14</v>
      </c>
      <c r="F9" s="82">
        <f>(計算基礎!$G$19*計算基礎!$H$4/E9)*B$10</f>
        <v>21303.342857142856</v>
      </c>
      <c r="G9" s="3">
        <f t="shared" si="2"/>
        <v>46503.342857142852</v>
      </c>
      <c r="H9" s="40">
        <f t="shared" si="3"/>
        <v>46700</v>
      </c>
      <c r="I9" s="38"/>
    </row>
    <row r="10" spans="1:11" ht="15" customHeight="1">
      <c r="A10" s="46">
        <v>1600</v>
      </c>
      <c r="B10" s="46">
        <v>4</v>
      </c>
      <c r="C10" s="46">
        <f>計算基礎!$J$2*B10</f>
        <v>25200</v>
      </c>
      <c r="D10" s="47" t="s">
        <v>21</v>
      </c>
      <c r="E10" s="55">
        <v>11</v>
      </c>
      <c r="F10" s="82">
        <f>(計算基礎!$G$19*計算基礎!$H$4/E10)*B$10</f>
        <v>27113.345454545455</v>
      </c>
      <c r="G10" s="3">
        <f t="shared" si="2"/>
        <v>52313.345454545459</v>
      </c>
      <c r="H10" s="40">
        <f t="shared" si="3"/>
        <v>52500</v>
      </c>
      <c r="I10" s="38"/>
    </row>
    <row r="11" spans="1:11" ht="15" customHeight="1">
      <c r="A11" s="46"/>
      <c r="B11" s="46"/>
      <c r="C11" s="46"/>
      <c r="D11" s="47" t="s">
        <v>22</v>
      </c>
      <c r="E11" s="55">
        <v>9</v>
      </c>
      <c r="F11" s="82">
        <f>(計算基礎!$G$19*計算基礎!$H$4/E11)*B$10</f>
        <v>33138.533333333333</v>
      </c>
      <c r="G11" s="3">
        <f t="shared" si="2"/>
        <v>58338.533333333333</v>
      </c>
      <c r="H11" s="40">
        <f t="shared" si="3"/>
        <v>58500</v>
      </c>
      <c r="I11" s="38"/>
    </row>
    <row r="12" spans="1:11" ht="15" customHeight="1">
      <c r="A12" s="46"/>
      <c r="B12" s="269"/>
      <c r="C12" s="46"/>
      <c r="D12" s="47" t="s">
        <v>23</v>
      </c>
      <c r="E12" s="55">
        <v>7</v>
      </c>
      <c r="F12" s="82">
        <f>(計算基礎!$G$19*計算基礎!$H$4/E12)*B$10</f>
        <v>42606.685714285712</v>
      </c>
      <c r="G12" s="2">
        <f t="shared" si="2"/>
        <v>67806.685714285704</v>
      </c>
      <c r="H12" s="40">
        <f t="shared" si="3"/>
        <v>68000</v>
      </c>
      <c r="I12" s="38"/>
    </row>
    <row r="13" spans="1:11" ht="15" customHeight="1" thickBot="1">
      <c r="A13" s="48"/>
      <c r="B13" s="48"/>
      <c r="C13" s="48"/>
      <c r="D13" s="49" t="s">
        <v>24</v>
      </c>
      <c r="E13" s="56">
        <v>6</v>
      </c>
      <c r="F13" s="87">
        <f>(計算基礎!$G$19*計算基礎!$H$4/E13)*B$10</f>
        <v>49707.799999999996</v>
      </c>
      <c r="G13" s="108">
        <f t="shared" si="2"/>
        <v>74907.799999999988</v>
      </c>
      <c r="H13" s="41">
        <f t="shared" si="3"/>
        <v>75100</v>
      </c>
      <c r="I13" s="38"/>
    </row>
    <row r="14" spans="1:11" ht="15" customHeight="1" thickTop="1">
      <c r="A14" s="46"/>
      <c r="B14" s="50"/>
      <c r="C14" s="46"/>
      <c r="D14" s="45" t="s">
        <v>19</v>
      </c>
      <c r="E14" s="77">
        <v>19</v>
      </c>
      <c r="F14" s="103">
        <f>(計算基礎!$G$19*計算基礎!$H$4/E14)*B$16</f>
        <v>15697.199999999999</v>
      </c>
      <c r="G14" s="107">
        <f t="shared" ref="G14:G19" si="4">F14+$C$16</f>
        <v>40897.199999999997</v>
      </c>
      <c r="H14" s="73">
        <f>H$2+200</f>
        <v>41100</v>
      </c>
      <c r="I14" s="38"/>
    </row>
    <row r="15" spans="1:11" ht="15" customHeight="1">
      <c r="A15" s="46"/>
      <c r="B15" s="46"/>
      <c r="C15" s="46"/>
      <c r="D15" s="47" t="s">
        <v>20</v>
      </c>
      <c r="E15" s="66">
        <v>14</v>
      </c>
      <c r="F15" s="84">
        <f>(計算基礎!$G$19*計算基礎!$H$4/E15)*B$16</f>
        <v>21303.342857142856</v>
      </c>
      <c r="G15" s="71">
        <f t="shared" si="4"/>
        <v>46503.342857142852</v>
      </c>
      <c r="H15" s="65">
        <f>H$3+200</f>
        <v>46800</v>
      </c>
      <c r="I15" s="38"/>
    </row>
    <row r="16" spans="1:11" ht="15" customHeight="1">
      <c r="A16" s="46">
        <v>1650</v>
      </c>
      <c r="B16" s="46">
        <v>4</v>
      </c>
      <c r="C16" s="46">
        <f>計算基礎!$J$2*B16</f>
        <v>25200</v>
      </c>
      <c r="D16" s="47" t="s">
        <v>21</v>
      </c>
      <c r="E16" s="66">
        <v>11</v>
      </c>
      <c r="F16" s="84">
        <f>(計算基礎!$G$19*計算基礎!$H$4/E16)*B$16</f>
        <v>27113.345454545455</v>
      </c>
      <c r="G16" s="71">
        <f t="shared" si="4"/>
        <v>52313.345454545459</v>
      </c>
      <c r="H16" s="65">
        <f>H$4+200</f>
        <v>52600</v>
      </c>
      <c r="I16" s="38"/>
    </row>
    <row r="17" spans="1:9" ht="15" customHeight="1">
      <c r="A17" s="46"/>
      <c r="B17" s="46"/>
      <c r="C17" s="46"/>
      <c r="D17" s="47" t="s">
        <v>22</v>
      </c>
      <c r="E17" s="66">
        <v>9</v>
      </c>
      <c r="F17" s="84">
        <f>(計算基礎!$G$19*計算基礎!$H$4/E17)*B$16</f>
        <v>33138.533333333333</v>
      </c>
      <c r="G17" s="71">
        <f t="shared" si="4"/>
        <v>58338.533333333333</v>
      </c>
      <c r="H17" s="65">
        <f>H$5+200</f>
        <v>58600</v>
      </c>
      <c r="I17" s="38"/>
    </row>
    <row r="18" spans="1:9" ht="15" customHeight="1">
      <c r="A18" s="46"/>
      <c r="B18" s="269"/>
      <c r="C18" s="46"/>
      <c r="D18" s="47" t="s">
        <v>23</v>
      </c>
      <c r="E18" s="66">
        <v>7</v>
      </c>
      <c r="F18" s="84">
        <f>(計算基礎!$G$19*計算基礎!$H$4/E18)*B$16</f>
        <v>42606.685714285712</v>
      </c>
      <c r="G18" s="72">
        <f t="shared" si="4"/>
        <v>67806.685714285704</v>
      </c>
      <c r="H18" s="65">
        <f>H$6+200</f>
        <v>68100</v>
      </c>
      <c r="I18" s="38"/>
    </row>
    <row r="19" spans="1:9" ht="15" customHeight="1" thickBot="1">
      <c r="A19" s="48"/>
      <c r="B19" s="48"/>
      <c r="C19" s="48"/>
      <c r="D19" s="49" t="s">
        <v>24</v>
      </c>
      <c r="E19" s="76">
        <v>6</v>
      </c>
      <c r="F19" s="76">
        <f>(計算基礎!$G$19*計算基礎!$H$4/E19)*B$16</f>
        <v>49707.799999999996</v>
      </c>
      <c r="G19" s="72">
        <f t="shared" si="4"/>
        <v>74907.799999999988</v>
      </c>
      <c r="H19" s="67">
        <f>H$7+200</f>
        <v>75200</v>
      </c>
      <c r="I19" s="38"/>
    </row>
    <row r="20" spans="1:9" ht="15" customHeight="1" thickTop="1">
      <c r="A20" s="46"/>
      <c r="B20" s="50"/>
      <c r="C20" s="46"/>
      <c r="D20" s="47" t="s">
        <v>19</v>
      </c>
      <c r="E20" s="66">
        <v>19</v>
      </c>
      <c r="F20" s="103">
        <f>(計算基礎!$G$19*計算基礎!$H$4/E20)*B$22</f>
        <v>15697.199999999999</v>
      </c>
      <c r="G20" s="71">
        <f t="shared" ref="G20:G25" si="5">F20+$C$22</f>
        <v>40897.199999999997</v>
      </c>
      <c r="H20" s="65">
        <f>H$2+300</f>
        <v>41200</v>
      </c>
      <c r="I20" s="38"/>
    </row>
    <row r="21" spans="1:9" ht="15" customHeight="1">
      <c r="A21" s="46"/>
      <c r="B21" s="46" t="s">
        <v>89</v>
      </c>
      <c r="C21" s="46"/>
      <c r="D21" s="47" t="s">
        <v>20</v>
      </c>
      <c r="E21" s="66">
        <v>13</v>
      </c>
      <c r="F21" s="84">
        <f>(計算基礎!$G$19*計算基礎!$H$4/E21)*B$22</f>
        <v>22942.061538461538</v>
      </c>
      <c r="G21" s="71">
        <f t="shared" si="5"/>
        <v>48142.061538461538</v>
      </c>
      <c r="H21" s="65">
        <f>ROUNDUP(G21,-2)</f>
        <v>48200</v>
      </c>
      <c r="I21" s="38"/>
    </row>
    <row r="22" spans="1:9" ht="15" customHeight="1">
      <c r="A22" s="46">
        <v>1700</v>
      </c>
      <c r="B22" s="46">
        <v>4</v>
      </c>
      <c r="C22" s="46">
        <f>計算基礎!$J$2*B22</f>
        <v>25200</v>
      </c>
      <c r="D22" s="47" t="s">
        <v>21</v>
      </c>
      <c r="E22" s="66">
        <v>10</v>
      </c>
      <c r="F22" s="84">
        <f>(計算基礎!$G$19*計算基礎!$H$4/E22)*B$22</f>
        <v>29824.68</v>
      </c>
      <c r="G22" s="71">
        <f t="shared" si="5"/>
        <v>55024.68</v>
      </c>
      <c r="H22" s="65">
        <f>ROUNDUP(G22,-2)</f>
        <v>55100</v>
      </c>
      <c r="I22" s="38"/>
    </row>
    <row r="23" spans="1:9" ht="15" customHeight="1">
      <c r="A23" s="46"/>
      <c r="B23" s="46"/>
      <c r="C23" s="46"/>
      <c r="D23" s="47" t="s">
        <v>22</v>
      </c>
      <c r="E23" s="66">
        <v>9</v>
      </c>
      <c r="F23" s="84">
        <f>(計算基礎!$G$19*計算基礎!$H$4/E23)*B$22</f>
        <v>33138.533333333333</v>
      </c>
      <c r="G23" s="71">
        <f t="shared" si="5"/>
        <v>58338.533333333333</v>
      </c>
      <c r="H23" s="65">
        <f>H$5+300</f>
        <v>58700</v>
      </c>
      <c r="I23" s="38"/>
    </row>
    <row r="24" spans="1:9" ht="15" customHeight="1">
      <c r="A24" s="46"/>
      <c r="B24" s="270" t="s">
        <v>88</v>
      </c>
      <c r="C24" s="46"/>
      <c r="D24" s="47" t="s">
        <v>23</v>
      </c>
      <c r="E24" s="66">
        <v>7</v>
      </c>
      <c r="F24" s="84">
        <f>(計算基礎!$G$19*計算基礎!$H$4/E24)*B$22</f>
        <v>42606.685714285712</v>
      </c>
      <c r="G24" s="72">
        <f t="shared" si="5"/>
        <v>67806.685714285704</v>
      </c>
      <c r="H24" s="65">
        <f>H$6+300</f>
        <v>68200</v>
      </c>
      <c r="I24" s="38"/>
    </row>
    <row r="25" spans="1:9" ht="15" customHeight="1" thickBot="1">
      <c r="A25" s="48"/>
      <c r="B25" s="271">
        <v>5</v>
      </c>
      <c r="C25" s="48"/>
      <c r="D25" s="49" t="s">
        <v>24</v>
      </c>
      <c r="E25" s="76">
        <v>6</v>
      </c>
      <c r="F25" s="106">
        <f>(計算基礎!$G$19*計算基礎!$H$4/E25)*B$22</f>
        <v>49707.799999999996</v>
      </c>
      <c r="G25" s="72">
        <f t="shared" si="5"/>
        <v>74907.799999999988</v>
      </c>
      <c r="H25" s="67">
        <f>H$7+300</f>
        <v>75300</v>
      </c>
      <c r="I25" s="38"/>
    </row>
    <row r="26" spans="1:9" ht="15" customHeight="1" thickTop="1">
      <c r="A26" s="46"/>
      <c r="B26" s="46"/>
      <c r="C26" s="46"/>
      <c r="D26" s="45" t="s">
        <v>19</v>
      </c>
      <c r="E26" s="77">
        <v>19</v>
      </c>
      <c r="F26" s="103">
        <f>(計算基礎!$G$19*計算基礎!$H$4/E26)*B$28</f>
        <v>15697.199999999999</v>
      </c>
      <c r="G26" s="71">
        <f t="shared" ref="G26:G31" si="6">F26+$C$28</f>
        <v>40897.199999999997</v>
      </c>
      <c r="H26" s="65">
        <f>H$2+400</f>
        <v>41300</v>
      </c>
    </row>
    <row r="27" spans="1:9" ht="15" customHeight="1">
      <c r="A27" s="46"/>
      <c r="B27" s="46" t="s">
        <v>89</v>
      </c>
      <c r="C27" s="46"/>
      <c r="D27" s="47" t="s">
        <v>20</v>
      </c>
      <c r="E27" s="66">
        <v>13</v>
      </c>
      <c r="F27" s="84">
        <f>(計算基礎!$G$19*計算基礎!$H$4/E27)*B$28</f>
        <v>22942.061538461538</v>
      </c>
      <c r="G27" s="71">
        <f t="shared" si="6"/>
        <v>48142.061538461538</v>
      </c>
      <c r="H27" s="65">
        <f>H$21+100</f>
        <v>48300</v>
      </c>
    </row>
    <row r="28" spans="1:9" ht="15" customHeight="1">
      <c r="A28" s="46">
        <v>1750</v>
      </c>
      <c r="B28" s="46">
        <v>4</v>
      </c>
      <c r="C28" s="46">
        <f>計算基礎!$J$2*B28</f>
        <v>25200</v>
      </c>
      <c r="D28" s="47" t="s">
        <v>21</v>
      </c>
      <c r="E28" s="66">
        <v>10</v>
      </c>
      <c r="F28" s="84">
        <f>(計算基礎!$G$19*計算基礎!$H$4/E28)*B$28</f>
        <v>29824.68</v>
      </c>
      <c r="G28" s="71">
        <f t="shared" si="6"/>
        <v>55024.68</v>
      </c>
      <c r="H28" s="65">
        <f>H$22+100</f>
        <v>55200</v>
      </c>
    </row>
    <row r="29" spans="1:9" ht="15" customHeight="1">
      <c r="A29" s="46"/>
      <c r="B29" s="46"/>
      <c r="C29" s="46"/>
      <c r="D29" s="47" t="s">
        <v>22</v>
      </c>
      <c r="E29" s="66">
        <v>9</v>
      </c>
      <c r="F29" s="84">
        <f>(計算基礎!$G$19*計算基礎!$H$4/E29)*B$28</f>
        <v>33138.533333333333</v>
      </c>
      <c r="G29" s="71">
        <f t="shared" si="6"/>
        <v>58338.533333333333</v>
      </c>
      <c r="H29" s="65">
        <f>H$5+400</f>
        <v>58800</v>
      </c>
    </row>
    <row r="30" spans="1:9" ht="15" customHeight="1">
      <c r="A30" s="46"/>
      <c r="B30" s="270" t="s">
        <v>88</v>
      </c>
      <c r="C30" s="46"/>
      <c r="D30" s="47" t="s">
        <v>23</v>
      </c>
      <c r="E30" s="66">
        <v>7</v>
      </c>
      <c r="F30" s="84">
        <f>(計算基礎!$G$19*計算基礎!$H$4/E30)*B$28</f>
        <v>42606.685714285712</v>
      </c>
      <c r="G30" s="72">
        <f t="shared" si="6"/>
        <v>67806.685714285704</v>
      </c>
      <c r="H30" s="65">
        <f>H$6+400</f>
        <v>68300</v>
      </c>
    </row>
    <row r="31" spans="1:9" ht="15" customHeight="1" thickBot="1">
      <c r="A31" s="48"/>
      <c r="B31" s="271">
        <v>5</v>
      </c>
      <c r="C31" s="48"/>
      <c r="D31" s="49" t="s">
        <v>24</v>
      </c>
      <c r="E31" s="76">
        <v>6</v>
      </c>
      <c r="F31" s="76">
        <f>(計算基礎!$G$19*計算基礎!$H$4/E31)*B$28</f>
        <v>49707.799999999996</v>
      </c>
      <c r="G31" s="72">
        <f t="shared" si="6"/>
        <v>74907.799999999988</v>
      </c>
      <c r="H31" s="67">
        <f>H$7+400</f>
        <v>75400</v>
      </c>
    </row>
    <row r="32" spans="1:9" ht="15" customHeight="1" thickTop="1">
      <c r="A32" s="46"/>
      <c r="B32" s="46"/>
      <c r="C32" s="46"/>
      <c r="D32" s="47" t="s">
        <v>19</v>
      </c>
      <c r="E32" s="66">
        <v>19</v>
      </c>
      <c r="F32" s="103">
        <f>(計算基礎!$G$19*計算基礎!$H$4/E32)*B$34</f>
        <v>15697.199999999999</v>
      </c>
      <c r="G32" s="71">
        <f t="shared" ref="G32:G37" si="7">F32+$C$34</f>
        <v>40897.199999999997</v>
      </c>
      <c r="H32" s="65">
        <f>H$2+500</f>
        <v>41400</v>
      </c>
    </row>
    <row r="33" spans="1:8" ht="15" customHeight="1">
      <c r="A33" s="46"/>
      <c r="B33" s="46" t="s">
        <v>89</v>
      </c>
      <c r="C33" s="46"/>
      <c r="D33" s="47" t="s">
        <v>20</v>
      </c>
      <c r="E33" s="66">
        <v>13</v>
      </c>
      <c r="F33" s="84">
        <f>(計算基礎!$G$19*計算基礎!$H$4/E33)*B$34</f>
        <v>22942.061538461538</v>
      </c>
      <c r="G33" s="71">
        <f t="shared" si="7"/>
        <v>48142.061538461538</v>
      </c>
      <c r="H33" s="65">
        <f>H$21+200</f>
        <v>48400</v>
      </c>
    </row>
    <row r="34" spans="1:8" ht="15" customHeight="1">
      <c r="A34" s="46">
        <v>1800</v>
      </c>
      <c r="B34" s="46">
        <v>4</v>
      </c>
      <c r="C34" s="46">
        <f>計算基礎!$J$2*B34</f>
        <v>25200</v>
      </c>
      <c r="D34" s="47" t="s">
        <v>21</v>
      </c>
      <c r="E34" s="66">
        <v>10</v>
      </c>
      <c r="F34" s="84">
        <f>(計算基礎!$G$19*計算基礎!$H$4/E34)*B$34</f>
        <v>29824.68</v>
      </c>
      <c r="G34" s="71">
        <f t="shared" si="7"/>
        <v>55024.68</v>
      </c>
      <c r="H34" s="65">
        <f>H$22+200</f>
        <v>55300</v>
      </c>
    </row>
    <row r="35" spans="1:8" ht="15" customHeight="1">
      <c r="A35" s="46"/>
      <c r="B35" s="46"/>
      <c r="C35" s="46"/>
      <c r="D35" s="47" t="s">
        <v>22</v>
      </c>
      <c r="E35" s="66">
        <v>8</v>
      </c>
      <c r="F35" s="84">
        <f>(計算基礎!$G$19*計算基礎!$H$4/E35)*B$34</f>
        <v>37280.85</v>
      </c>
      <c r="G35" s="71">
        <f t="shared" si="7"/>
        <v>62480.85</v>
      </c>
      <c r="H35" s="65">
        <f>ROUNDUP(G35,-2)</f>
        <v>62500</v>
      </c>
    </row>
    <row r="36" spans="1:8" ht="15" customHeight="1">
      <c r="A36" s="46"/>
      <c r="B36" s="270" t="s">
        <v>88</v>
      </c>
      <c r="C36" s="46"/>
      <c r="D36" s="47" t="s">
        <v>23</v>
      </c>
      <c r="E36" s="66">
        <v>7</v>
      </c>
      <c r="F36" s="84">
        <f>(計算基礎!$G$19*計算基礎!$H$4/E36)*B$34</f>
        <v>42606.685714285712</v>
      </c>
      <c r="G36" s="72">
        <f t="shared" si="7"/>
        <v>67806.685714285704</v>
      </c>
      <c r="H36" s="65">
        <f>H$6+500</f>
        <v>68400</v>
      </c>
    </row>
    <row r="37" spans="1:8" ht="15" customHeight="1" thickBot="1">
      <c r="A37" s="48"/>
      <c r="B37" s="271">
        <v>5</v>
      </c>
      <c r="C37" s="48"/>
      <c r="D37" s="49" t="s">
        <v>24</v>
      </c>
      <c r="E37" s="76">
        <v>6</v>
      </c>
      <c r="F37" s="106">
        <f>(計算基礎!$G$19*計算基礎!$H$4/E37)*B$34</f>
        <v>49707.799999999996</v>
      </c>
      <c r="G37" s="72">
        <f t="shared" si="7"/>
        <v>74907.799999999988</v>
      </c>
      <c r="H37" s="67">
        <f>H$7+500</f>
        <v>75500</v>
      </c>
    </row>
    <row r="38" spans="1:8" ht="15" customHeight="1" thickTop="1">
      <c r="A38" s="46"/>
      <c r="B38" s="46"/>
      <c r="C38" s="46"/>
      <c r="D38" s="45" t="s">
        <v>19</v>
      </c>
      <c r="E38" s="77">
        <v>19</v>
      </c>
      <c r="F38" s="103">
        <f>(計算基礎!$G$19*計算基礎!$H$4/E38)*B$40</f>
        <v>15697.199999999999</v>
      </c>
      <c r="G38" s="71">
        <f t="shared" ref="G38:G43" si="8">F38+$C$40</f>
        <v>40897.199999999997</v>
      </c>
      <c r="H38" s="65">
        <f>H$2+600</f>
        <v>41500</v>
      </c>
    </row>
    <row r="39" spans="1:8" ht="15" customHeight="1">
      <c r="A39" s="46"/>
      <c r="B39" s="46" t="s">
        <v>89</v>
      </c>
      <c r="C39" s="46"/>
      <c r="D39" s="47" t="s">
        <v>20</v>
      </c>
      <c r="E39" s="66">
        <v>13</v>
      </c>
      <c r="F39" s="84">
        <f>(計算基礎!$G$19*計算基礎!$H$4/E39)*B$40</f>
        <v>22942.061538461538</v>
      </c>
      <c r="G39" s="71">
        <f t="shared" si="8"/>
        <v>48142.061538461538</v>
      </c>
      <c r="H39" s="65">
        <f>H$21+300</f>
        <v>48500</v>
      </c>
    </row>
    <row r="40" spans="1:8" ht="15" customHeight="1">
      <c r="A40" s="46">
        <v>1850</v>
      </c>
      <c r="B40" s="46">
        <v>4</v>
      </c>
      <c r="C40" s="46">
        <f>計算基礎!$J$2*B40</f>
        <v>25200</v>
      </c>
      <c r="D40" s="47" t="s">
        <v>21</v>
      </c>
      <c r="E40" s="66">
        <v>10</v>
      </c>
      <c r="F40" s="84">
        <f>(計算基礎!$G$19*計算基礎!$H$4/E40)*B$40</f>
        <v>29824.68</v>
      </c>
      <c r="G40" s="71">
        <f t="shared" si="8"/>
        <v>55024.68</v>
      </c>
      <c r="H40" s="65">
        <f>H$22+300</f>
        <v>55400</v>
      </c>
    </row>
    <row r="41" spans="1:8" ht="15" customHeight="1">
      <c r="A41" s="46"/>
      <c r="B41" s="46"/>
      <c r="C41" s="46"/>
      <c r="D41" s="47" t="s">
        <v>22</v>
      </c>
      <c r="E41" s="66">
        <v>8</v>
      </c>
      <c r="F41" s="84">
        <f>(計算基礎!$G$19*計算基礎!$H$4/E41)*B$40</f>
        <v>37280.85</v>
      </c>
      <c r="G41" s="71">
        <f t="shared" si="8"/>
        <v>62480.85</v>
      </c>
      <c r="H41" s="65">
        <f>H$35+100</f>
        <v>62600</v>
      </c>
    </row>
    <row r="42" spans="1:8" ht="15" customHeight="1">
      <c r="A42" s="46"/>
      <c r="B42" s="270" t="s">
        <v>88</v>
      </c>
      <c r="C42" s="46"/>
      <c r="D42" s="47" t="s">
        <v>23</v>
      </c>
      <c r="E42" s="66">
        <v>7</v>
      </c>
      <c r="F42" s="84">
        <f>(計算基礎!$G$19*計算基礎!$H$4/E42)*B$40</f>
        <v>42606.685714285712</v>
      </c>
      <c r="G42" s="72">
        <f t="shared" si="8"/>
        <v>67806.685714285704</v>
      </c>
      <c r="H42" s="65">
        <f>H$6+600</f>
        <v>68500</v>
      </c>
    </row>
    <row r="43" spans="1:8" ht="15" customHeight="1" thickBot="1">
      <c r="A43" s="48"/>
      <c r="B43" s="271">
        <v>5</v>
      </c>
      <c r="C43" s="48"/>
      <c r="D43" s="49" t="s">
        <v>24</v>
      </c>
      <c r="E43" s="56">
        <v>6</v>
      </c>
      <c r="F43" s="87">
        <f>(計算基礎!$G$19*計算基礎!$H$4/E43)*B$40</f>
        <v>49707.799999999996</v>
      </c>
      <c r="G43" s="108">
        <f t="shared" si="8"/>
        <v>74907.799999999988</v>
      </c>
      <c r="H43" s="41">
        <f>H$7+600</f>
        <v>75600</v>
      </c>
    </row>
    <row r="44" spans="1:8" ht="15" customHeight="1" thickTop="1">
      <c r="A44" s="109"/>
      <c r="B44" s="46"/>
      <c r="C44" s="46"/>
      <c r="D44" s="69" t="s">
        <v>19</v>
      </c>
      <c r="E44" s="77">
        <v>19</v>
      </c>
      <c r="F44" s="103">
        <f>(計算基礎!$G$19*計算基礎!$H$4/E44)*B$46</f>
        <v>15697.199999999999</v>
      </c>
      <c r="G44" s="122">
        <f t="shared" ref="G44:G49" si="9">F44+$C$46</f>
        <v>40897.199999999997</v>
      </c>
      <c r="H44" s="73">
        <f>H$2+700</f>
        <v>41600</v>
      </c>
    </row>
    <row r="45" spans="1:8" ht="15" customHeight="1">
      <c r="A45" s="109"/>
      <c r="B45" s="46" t="s">
        <v>89</v>
      </c>
      <c r="C45" s="46"/>
      <c r="D45" s="111" t="s">
        <v>20</v>
      </c>
      <c r="E45" s="66">
        <v>13</v>
      </c>
      <c r="F45" s="84">
        <f>(計算基礎!$G$19*計算基礎!$H$4/E45)*B$46</f>
        <v>22942.061538461538</v>
      </c>
      <c r="G45" s="74">
        <f t="shared" si="9"/>
        <v>48142.061538461538</v>
      </c>
      <c r="H45" s="65">
        <f>H$21+400</f>
        <v>48600</v>
      </c>
    </row>
    <row r="46" spans="1:8" ht="15" customHeight="1">
      <c r="A46" s="109">
        <v>1900</v>
      </c>
      <c r="B46" s="46">
        <v>4</v>
      </c>
      <c r="C46" s="46">
        <f>計算基礎!$J$2*B46</f>
        <v>25200</v>
      </c>
      <c r="D46" s="111" t="s">
        <v>21</v>
      </c>
      <c r="E46" s="66">
        <v>10</v>
      </c>
      <c r="F46" s="84">
        <f>(計算基礎!$G$19*計算基礎!$H$4/E46)*B$46</f>
        <v>29824.68</v>
      </c>
      <c r="G46" s="74">
        <f t="shared" si="9"/>
        <v>55024.68</v>
      </c>
      <c r="H46" s="65">
        <f>H$22+400</f>
        <v>55500</v>
      </c>
    </row>
    <row r="47" spans="1:8" ht="15" customHeight="1">
      <c r="A47" s="109"/>
      <c r="B47" s="46"/>
      <c r="C47" s="46"/>
      <c r="D47" s="111" t="s">
        <v>22</v>
      </c>
      <c r="E47" s="66">
        <v>8</v>
      </c>
      <c r="F47" s="84">
        <f>(計算基礎!$G$19*計算基礎!$H$4/E47)*B$46</f>
        <v>37280.85</v>
      </c>
      <c r="G47" s="74">
        <f t="shared" si="9"/>
        <v>62480.85</v>
      </c>
      <c r="H47" s="65">
        <f>H$35+200</f>
        <v>62700</v>
      </c>
    </row>
    <row r="48" spans="1:8" ht="15" customHeight="1">
      <c r="A48" s="109"/>
      <c r="B48" s="270" t="s">
        <v>88</v>
      </c>
      <c r="C48" s="46"/>
      <c r="D48" s="111" t="s">
        <v>23</v>
      </c>
      <c r="E48" s="66">
        <v>7</v>
      </c>
      <c r="F48" s="84">
        <f>(計算基礎!$G$19*計算基礎!$H$4/E48)*B$46</f>
        <v>42606.685714285712</v>
      </c>
      <c r="G48" s="75">
        <f t="shared" si="9"/>
        <v>67806.685714285704</v>
      </c>
      <c r="H48" s="65">
        <f>H$6+700</f>
        <v>68600</v>
      </c>
    </row>
    <row r="49" spans="1:8" ht="15" customHeight="1" thickBot="1">
      <c r="A49" s="45"/>
      <c r="B49" s="272">
        <v>5</v>
      </c>
      <c r="C49" s="53"/>
      <c r="D49" s="111" t="s">
        <v>24</v>
      </c>
      <c r="E49" s="66">
        <v>6</v>
      </c>
      <c r="F49" s="84">
        <f>(計算基礎!$G$19*計算基礎!$H$4/E49)*B$46</f>
        <v>49707.799999999996</v>
      </c>
      <c r="G49" s="75">
        <f t="shared" si="9"/>
        <v>74907.799999999988</v>
      </c>
      <c r="H49" s="80">
        <f>H$7+700</f>
        <v>75700</v>
      </c>
    </row>
    <row r="50" spans="1:8" ht="15" customHeight="1">
      <c r="A50" s="54"/>
      <c r="B50" s="54"/>
      <c r="C50" s="54"/>
      <c r="D50" s="54"/>
      <c r="E50" s="104"/>
      <c r="F50" s="104"/>
      <c r="G50" s="104"/>
      <c r="H50" s="128"/>
    </row>
    <row r="51" spans="1:8" ht="15" customHeight="1" thickBot="1">
      <c r="A51" s="54"/>
      <c r="B51" s="54"/>
      <c r="C51" s="54"/>
      <c r="D51" s="54"/>
      <c r="E51" s="104"/>
      <c r="F51" s="104"/>
      <c r="G51" s="104"/>
      <c r="H51" s="128"/>
    </row>
    <row r="52" spans="1:8" ht="15" customHeight="1" thickBot="1">
      <c r="A52" s="33" t="s">
        <v>1</v>
      </c>
      <c r="B52" s="105" t="s">
        <v>35</v>
      </c>
      <c r="C52" s="32" t="str">
        <f>"融着費(@" &amp; 計算基礎!$J$2&amp;")"</f>
        <v>融着費(@6300)</v>
      </c>
      <c r="D52" s="33" t="s">
        <v>0</v>
      </c>
      <c r="E52" s="105" t="s">
        <v>3</v>
      </c>
      <c r="F52" s="31" t="s">
        <v>2</v>
      </c>
      <c r="G52" s="37" t="s">
        <v>36</v>
      </c>
      <c r="H52" s="70" t="s">
        <v>49</v>
      </c>
    </row>
    <row r="53" spans="1:8" ht="15" customHeight="1" thickTop="1">
      <c r="A53" s="59"/>
      <c r="B53" s="50"/>
      <c r="C53" s="50"/>
      <c r="D53" s="58" t="s">
        <v>19</v>
      </c>
      <c r="E53" s="83">
        <v>18</v>
      </c>
      <c r="F53" s="83">
        <f>(計算基礎!$G$19*計算基礎!$H$4/E53)*B$55</f>
        <v>16569.266666666666</v>
      </c>
      <c r="G53" s="78">
        <f t="shared" ref="G53:G58" si="10">F53+$C$55</f>
        <v>41769.266666666663</v>
      </c>
      <c r="H53" s="68">
        <f>H44+300</f>
        <v>41900</v>
      </c>
    </row>
    <row r="54" spans="1:8" ht="15" customHeight="1">
      <c r="A54" s="109"/>
      <c r="B54" s="46" t="s">
        <v>89</v>
      </c>
      <c r="C54" s="46"/>
      <c r="D54" s="55" t="s">
        <v>20</v>
      </c>
      <c r="E54" s="84">
        <v>13</v>
      </c>
      <c r="F54" s="84">
        <f>(計算基礎!$G$19*計算基礎!$H$4/E54)*B$55</f>
        <v>22942.061538461538</v>
      </c>
      <c r="G54" s="74">
        <f t="shared" si="10"/>
        <v>48142.061538461538</v>
      </c>
      <c r="H54" s="65">
        <f>H$21+500</f>
        <v>48700</v>
      </c>
    </row>
    <row r="55" spans="1:8" ht="15" customHeight="1">
      <c r="A55" s="109">
        <v>1950</v>
      </c>
      <c r="B55" s="46">
        <v>4</v>
      </c>
      <c r="C55" s="46">
        <f>計算基礎!$J$2*B55</f>
        <v>25200</v>
      </c>
      <c r="D55" s="55" t="s">
        <v>21</v>
      </c>
      <c r="E55" s="84">
        <v>10</v>
      </c>
      <c r="F55" s="84">
        <f>(計算基礎!$G$19*計算基礎!$H$4/E55)*B$55</f>
        <v>29824.68</v>
      </c>
      <c r="G55" s="74">
        <f t="shared" si="10"/>
        <v>55024.68</v>
      </c>
      <c r="H55" s="65">
        <f>H$22+500</f>
        <v>55600</v>
      </c>
    </row>
    <row r="56" spans="1:8" ht="15" customHeight="1">
      <c r="A56" s="109"/>
      <c r="B56" s="46"/>
      <c r="C56" s="46"/>
      <c r="D56" s="55" t="s">
        <v>22</v>
      </c>
      <c r="E56" s="84">
        <v>8</v>
      </c>
      <c r="F56" s="84">
        <f>(計算基礎!$G$19*計算基礎!$H$4/E56)*B$55</f>
        <v>37280.85</v>
      </c>
      <c r="G56" s="74">
        <f t="shared" si="10"/>
        <v>62480.85</v>
      </c>
      <c r="H56" s="65">
        <f>H$35+300</f>
        <v>62800</v>
      </c>
    </row>
    <row r="57" spans="1:8" ht="15" customHeight="1">
      <c r="A57" s="109"/>
      <c r="B57" s="270" t="s">
        <v>88</v>
      </c>
      <c r="C57" s="46"/>
      <c r="D57" s="55" t="s">
        <v>23</v>
      </c>
      <c r="E57" s="84">
        <v>7</v>
      </c>
      <c r="F57" s="84">
        <f>(計算基礎!$G$19*計算基礎!$H$4/E57)*B$55</f>
        <v>42606.685714285712</v>
      </c>
      <c r="G57" s="75">
        <f t="shared" si="10"/>
        <v>67806.685714285704</v>
      </c>
      <c r="H57" s="65">
        <f>H$6+800</f>
        <v>68700</v>
      </c>
    </row>
    <row r="58" spans="1:8" ht="15" customHeight="1" thickBot="1">
      <c r="A58" s="110"/>
      <c r="B58" s="271">
        <v>5</v>
      </c>
      <c r="C58" s="48"/>
      <c r="D58" s="57" t="s">
        <v>24</v>
      </c>
      <c r="E58" s="85">
        <v>6</v>
      </c>
      <c r="F58" s="85">
        <f>(計算基礎!$G$19*計算基礎!$H$4/E58)*B$55</f>
        <v>49707.799999999996</v>
      </c>
      <c r="G58" s="75">
        <f t="shared" si="10"/>
        <v>74907.799999999988</v>
      </c>
      <c r="H58" s="67">
        <f>H$7+800</f>
        <v>75800</v>
      </c>
    </row>
    <row r="59" spans="1:8" ht="15" customHeight="1" thickTop="1">
      <c r="A59" s="109"/>
      <c r="B59" s="46"/>
      <c r="C59" s="46"/>
      <c r="D59" s="58" t="s">
        <v>19</v>
      </c>
      <c r="E59" s="83">
        <v>18</v>
      </c>
      <c r="F59" s="83">
        <f>(計算基礎!$G$19*計算基礎!$H$4/E59)*B$61</f>
        <v>16569.266666666666</v>
      </c>
      <c r="G59" s="74">
        <f t="shared" ref="G59:G64" si="11">F59+$C$61</f>
        <v>41769.266666666663</v>
      </c>
      <c r="H59" s="65">
        <f>H$53+100</f>
        <v>42000</v>
      </c>
    </row>
    <row r="60" spans="1:8" ht="15" customHeight="1">
      <c r="A60" s="109"/>
      <c r="B60" s="46" t="s">
        <v>89</v>
      </c>
      <c r="C60" s="46"/>
      <c r="D60" s="55" t="s">
        <v>20</v>
      </c>
      <c r="E60" s="84">
        <v>13</v>
      </c>
      <c r="F60" s="84">
        <f>(計算基礎!$G$19*計算基礎!$H$4/E60)*B$61</f>
        <v>22942.061538461538</v>
      </c>
      <c r="G60" s="74">
        <f t="shared" si="11"/>
        <v>48142.061538461538</v>
      </c>
      <c r="H60" s="65">
        <f>H$21+600</f>
        <v>48800</v>
      </c>
    </row>
    <row r="61" spans="1:8" ht="15" customHeight="1">
      <c r="A61" s="109">
        <v>2000</v>
      </c>
      <c r="B61" s="46">
        <v>4</v>
      </c>
      <c r="C61" s="46">
        <f>計算基礎!$J$2*B61</f>
        <v>25200</v>
      </c>
      <c r="D61" s="55" t="s">
        <v>21</v>
      </c>
      <c r="E61" s="84">
        <v>10</v>
      </c>
      <c r="F61" s="84">
        <f>(計算基礎!$G$19*計算基礎!$H$4/E61)*B$61</f>
        <v>29824.68</v>
      </c>
      <c r="G61" s="74">
        <f t="shared" si="11"/>
        <v>55024.68</v>
      </c>
      <c r="H61" s="65">
        <f>H$22+600</f>
        <v>55700</v>
      </c>
    </row>
    <row r="62" spans="1:8" ht="15" customHeight="1">
      <c r="A62" s="109"/>
      <c r="B62" s="46"/>
      <c r="C62" s="46"/>
      <c r="D62" s="55" t="s">
        <v>22</v>
      </c>
      <c r="E62" s="84">
        <v>8</v>
      </c>
      <c r="F62" s="84">
        <f>(計算基礎!$G$19*計算基礎!$H$4/E62)*B$61</f>
        <v>37280.85</v>
      </c>
      <c r="G62" s="74">
        <f t="shared" si="11"/>
        <v>62480.85</v>
      </c>
      <c r="H62" s="65">
        <f>H$35+400</f>
        <v>62900</v>
      </c>
    </row>
    <row r="63" spans="1:8" ht="15" customHeight="1">
      <c r="A63" s="109"/>
      <c r="B63" s="270" t="s">
        <v>88</v>
      </c>
      <c r="C63" s="46"/>
      <c r="D63" s="55" t="s">
        <v>23</v>
      </c>
      <c r="E63" s="84">
        <v>7</v>
      </c>
      <c r="F63" s="84">
        <f>(計算基礎!$G$19*計算基礎!$H$4/E63)*B$61</f>
        <v>42606.685714285712</v>
      </c>
      <c r="G63" s="75">
        <f t="shared" si="11"/>
        <v>67806.685714285704</v>
      </c>
      <c r="H63" s="65">
        <f>H$6+900</f>
        <v>68800</v>
      </c>
    </row>
    <row r="64" spans="1:8" ht="15" customHeight="1" thickBot="1">
      <c r="A64" s="110"/>
      <c r="B64" s="271">
        <v>5</v>
      </c>
      <c r="C64" s="48"/>
      <c r="D64" s="56" t="s">
        <v>24</v>
      </c>
      <c r="E64" s="106">
        <v>6</v>
      </c>
      <c r="F64" s="106">
        <f>(計算基礎!$G$19*計算基礎!$H$4/E64)*B$61</f>
        <v>49707.799999999996</v>
      </c>
      <c r="G64" s="75">
        <f t="shared" si="11"/>
        <v>74907.799999999988</v>
      </c>
      <c r="H64" s="67">
        <f>H$7+900</f>
        <v>75900</v>
      </c>
    </row>
    <row r="65" spans="1:8" ht="15" customHeight="1" thickTop="1">
      <c r="A65" s="109"/>
      <c r="B65" s="46"/>
      <c r="C65" s="46"/>
      <c r="D65" s="53" t="s">
        <v>19</v>
      </c>
      <c r="E65" s="103">
        <v>18</v>
      </c>
      <c r="F65" s="103">
        <f>(計算基礎!$G$19*計算基礎!$H$4/E65)*B$67</f>
        <v>16569.266666666666</v>
      </c>
      <c r="G65" s="74">
        <f t="shared" ref="G65:G70" si="12">F65+$C$67</f>
        <v>41769.266666666663</v>
      </c>
      <c r="H65" s="65">
        <f>H$53+200</f>
        <v>42100</v>
      </c>
    </row>
    <row r="66" spans="1:8" ht="15" customHeight="1">
      <c r="A66" s="109"/>
      <c r="B66" s="46" t="s">
        <v>89</v>
      </c>
      <c r="C66" s="46"/>
      <c r="D66" s="55" t="s">
        <v>20</v>
      </c>
      <c r="E66" s="84">
        <v>13</v>
      </c>
      <c r="F66" s="84">
        <f>(計算基礎!$G$19*計算基礎!$H$4/E66)*B$67</f>
        <v>22942.061538461538</v>
      </c>
      <c r="G66" s="74">
        <f t="shared" si="12"/>
        <v>48142.061538461538</v>
      </c>
      <c r="H66" s="65">
        <f>H$21+700</f>
        <v>48900</v>
      </c>
    </row>
    <row r="67" spans="1:8" ht="15" customHeight="1">
      <c r="A67" s="109">
        <v>2050</v>
      </c>
      <c r="B67" s="46">
        <v>4</v>
      </c>
      <c r="C67" s="46">
        <f>計算基礎!$J$2*B67</f>
        <v>25200</v>
      </c>
      <c r="D67" s="55" t="s">
        <v>21</v>
      </c>
      <c r="E67" s="84">
        <v>10</v>
      </c>
      <c r="F67" s="84">
        <f>(計算基礎!$G$19*計算基礎!$H$4/E67)*B$67</f>
        <v>29824.68</v>
      </c>
      <c r="G67" s="74">
        <f t="shared" si="12"/>
        <v>55024.68</v>
      </c>
      <c r="H67" s="65">
        <f>H$22+700</f>
        <v>55800</v>
      </c>
    </row>
    <row r="68" spans="1:8" ht="15" customHeight="1">
      <c r="A68" s="109"/>
      <c r="B68" s="46"/>
      <c r="C68" s="46"/>
      <c r="D68" s="55" t="s">
        <v>22</v>
      </c>
      <c r="E68" s="84">
        <v>8</v>
      </c>
      <c r="F68" s="84">
        <f>(計算基礎!$G$19*計算基礎!$H$4/E68)*B$67</f>
        <v>37280.85</v>
      </c>
      <c r="G68" s="74">
        <f t="shared" si="12"/>
        <v>62480.85</v>
      </c>
      <c r="H68" s="65">
        <f>H$35+500</f>
        <v>63000</v>
      </c>
    </row>
    <row r="69" spans="1:8" ht="15" customHeight="1">
      <c r="A69" s="109"/>
      <c r="B69" s="270" t="s">
        <v>88</v>
      </c>
      <c r="C69" s="46"/>
      <c r="D69" s="55" t="s">
        <v>23</v>
      </c>
      <c r="E69" s="82">
        <v>7</v>
      </c>
      <c r="F69" s="82">
        <f>(計算基礎!$G$19*計算基礎!$H$4/E69)*B$67</f>
        <v>42606.685714285712</v>
      </c>
      <c r="G69" s="47">
        <f t="shared" si="12"/>
        <v>67806.685714285704</v>
      </c>
      <c r="H69" s="40">
        <f>H$6+1000</f>
        <v>68900</v>
      </c>
    </row>
    <row r="70" spans="1:8" ht="15" customHeight="1" thickBot="1">
      <c r="A70" s="129"/>
      <c r="B70" s="273">
        <v>6</v>
      </c>
      <c r="C70" s="61"/>
      <c r="D70" s="62" t="s">
        <v>24</v>
      </c>
      <c r="E70" s="120">
        <v>6</v>
      </c>
      <c r="F70" s="121">
        <f>(計算基礎!$G$19*計算基礎!$H$4/E70)*B$67</f>
        <v>49707.799999999996</v>
      </c>
      <c r="G70" s="52">
        <f t="shared" si="12"/>
        <v>74907.799999999988</v>
      </c>
      <c r="H70" s="63">
        <f>H$7+1000</f>
        <v>76000</v>
      </c>
    </row>
    <row r="71" spans="1:8" ht="15" customHeight="1" thickTop="1">
      <c r="A71" s="109"/>
      <c r="B71" s="46"/>
      <c r="C71" s="46"/>
      <c r="D71" s="55" t="s">
        <v>19</v>
      </c>
      <c r="E71" s="82">
        <v>22</v>
      </c>
      <c r="F71" s="81">
        <f>(計算基礎!$G$19*計算基礎!$H$4/E71)*B$73</f>
        <v>16945.840909090908</v>
      </c>
      <c r="G71" s="225">
        <f t="shared" ref="G71:G76" si="13">F71+$C$73</f>
        <v>48445.840909090912</v>
      </c>
      <c r="H71" s="40">
        <f t="shared" ref="H71:H76" si="14">ROUNDUP(G71,-2)</f>
        <v>48500</v>
      </c>
    </row>
    <row r="72" spans="1:8" ht="15" customHeight="1">
      <c r="A72" s="109"/>
      <c r="B72" s="46" t="s">
        <v>89</v>
      </c>
      <c r="C72" s="46"/>
      <c r="D72" s="55" t="s">
        <v>20</v>
      </c>
      <c r="E72" s="82">
        <v>15</v>
      </c>
      <c r="F72" s="82">
        <f>(計算基礎!$G$19*計算基礎!$H$4/E72)*B$73</f>
        <v>24853.899999999998</v>
      </c>
      <c r="G72" s="52">
        <f t="shared" si="13"/>
        <v>56353.899999999994</v>
      </c>
      <c r="H72" s="40">
        <f t="shared" si="14"/>
        <v>56400</v>
      </c>
    </row>
    <row r="73" spans="1:8" ht="15" customHeight="1">
      <c r="A73" s="109">
        <v>2100</v>
      </c>
      <c r="B73" s="46">
        <v>5</v>
      </c>
      <c r="C73" s="46">
        <f>計算基礎!$J$2*B73</f>
        <v>31500</v>
      </c>
      <c r="D73" s="55" t="s">
        <v>21</v>
      </c>
      <c r="E73" s="82">
        <v>12</v>
      </c>
      <c r="F73" s="82">
        <f>(計算基礎!$G$19*計算基礎!$H$4/E73)*B$73</f>
        <v>31067.374999999996</v>
      </c>
      <c r="G73" s="52">
        <f t="shared" si="13"/>
        <v>62567.375</v>
      </c>
      <c r="H73" s="40">
        <f t="shared" si="14"/>
        <v>62600</v>
      </c>
    </row>
    <row r="74" spans="1:8" ht="15" customHeight="1">
      <c r="A74" s="109"/>
      <c r="B74" s="46"/>
      <c r="C74" s="46"/>
      <c r="D74" s="55" t="s">
        <v>22</v>
      </c>
      <c r="E74" s="82">
        <v>10</v>
      </c>
      <c r="F74" s="82">
        <f>(計算基礎!$G$19*計算基礎!$H$4/E74)*B$73</f>
        <v>37280.85</v>
      </c>
      <c r="G74" s="52">
        <f t="shared" si="13"/>
        <v>68780.850000000006</v>
      </c>
      <c r="H74" s="40">
        <f t="shared" si="14"/>
        <v>68800</v>
      </c>
    </row>
    <row r="75" spans="1:8" ht="15" customHeight="1">
      <c r="A75" s="109"/>
      <c r="B75" s="270" t="s">
        <v>88</v>
      </c>
      <c r="C75" s="46"/>
      <c r="D75" s="55" t="s">
        <v>23</v>
      </c>
      <c r="E75" s="82">
        <v>8</v>
      </c>
      <c r="F75" s="82">
        <f>(計算基礎!$G$19*計算基礎!$H$4/E75)*B$73</f>
        <v>46601.0625</v>
      </c>
      <c r="G75" s="47">
        <f t="shared" si="13"/>
        <v>78101.0625</v>
      </c>
      <c r="H75" s="40">
        <f t="shared" si="14"/>
        <v>78200</v>
      </c>
    </row>
    <row r="76" spans="1:8" ht="15" customHeight="1" thickBot="1">
      <c r="A76" s="110"/>
      <c r="B76" s="271">
        <v>6</v>
      </c>
      <c r="C76" s="48"/>
      <c r="D76" s="56" t="s">
        <v>24</v>
      </c>
      <c r="E76" s="87">
        <v>7</v>
      </c>
      <c r="F76" s="56">
        <f>(計算基礎!$G$19*計算基礎!$H$4/E76)*B$73</f>
        <v>53258.357142857138</v>
      </c>
      <c r="G76" s="52">
        <f t="shared" si="13"/>
        <v>84758.35714285713</v>
      </c>
      <c r="H76" s="41">
        <f t="shared" si="14"/>
        <v>84800</v>
      </c>
    </row>
    <row r="77" spans="1:8" ht="15" customHeight="1" thickTop="1">
      <c r="A77" s="109"/>
      <c r="B77" s="46"/>
      <c r="C77" s="46"/>
      <c r="D77" s="55" t="s">
        <v>19</v>
      </c>
      <c r="E77" s="82">
        <v>22</v>
      </c>
      <c r="F77" s="81">
        <f>(計算基礎!$G$19*計算基礎!$H$4/E77)*B$79</f>
        <v>16945.840909090908</v>
      </c>
      <c r="G77" s="212">
        <f t="shared" ref="G77:G82" si="15">F77+$C$79</f>
        <v>48445.840909090912</v>
      </c>
      <c r="H77" s="40">
        <f t="shared" ref="H77:H82" si="16">H71+100</f>
        <v>48600</v>
      </c>
    </row>
    <row r="78" spans="1:8" ht="15" customHeight="1">
      <c r="A78" s="109"/>
      <c r="B78" s="46" t="s">
        <v>89</v>
      </c>
      <c r="C78" s="46"/>
      <c r="D78" s="55" t="s">
        <v>20</v>
      </c>
      <c r="E78" s="82">
        <v>15</v>
      </c>
      <c r="F78" s="82">
        <f>(計算基礎!$G$19*計算基礎!$H$4/E78)*B$79</f>
        <v>24853.899999999998</v>
      </c>
      <c r="G78" s="213">
        <f t="shared" si="15"/>
        <v>56353.899999999994</v>
      </c>
      <c r="H78" s="40">
        <f t="shared" si="16"/>
        <v>56500</v>
      </c>
    </row>
    <row r="79" spans="1:8" ht="15" customHeight="1">
      <c r="A79" s="109">
        <v>2150</v>
      </c>
      <c r="B79" s="46">
        <v>5</v>
      </c>
      <c r="C79" s="46">
        <f>計算基礎!$J$2*B79</f>
        <v>31500</v>
      </c>
      <c r="D79" s="55" t="s">
        <v>21</v>
      </c>
      <c r="E79" s="82">
        <v>12</v>
      </c>
      <c r="F79" s="82">
        <f>(計算基礎!$G$19*計算基礎!$H$4/E79)*B$79</f>
        <v>31067.374999999996</v>
      </c>
      <c r="G79" s="213">
        <f t="shared" si="15"/>
        <v>62567.375</v>
      </c>
      <c r="H79" s="40">
        <f t="shared" si="16"/>
        <v>62700</v>
      </c>
    </row>
    <row r="80" spans="1:8" ht="15" customHeight="1">
      <c r="A80" s="109"/>
      <c r="B80" s="46"/>
      <c r="C80" s="46"/>
      <c r="D80" s="55" t="s">
        <v>22</v>
      </c>
      <c r="E80" s="82">
        <v>10</v>
      </c>
      <c r="F80" s="82">
        <f>(計算基礎!$G$19*計算基礎!$H$4/E80)*B$79</f>
        <v>37280.85</v>
      </c>
      <c r="G80" s="213">
        <f t="shared" si="15"/>
        <v>68780.850000000006</v>
      </c>
      <c r="H80" s="40">
        <f t="shared" si="16"/>
        <v>68900</v>
      </c>
    </row>
    <row r="81" spans="1:8" ht="15" customHeight="1">
      <c r="A81" s="109"/>
      <c r="B81" s="270" t="s">
        <v>88</v>
      </c>
      <c r="C81" s="46"/>
      <c r="D81" s="55" t="s">
        <v>23</v>
      </c>
      <c r="E81" s="82">
        <v>8</v>
      </c>
      <c r="F81" s="82">
        <f>(計算基礎!$G$19*計算基礎!$H$4/E81)*B$79</f>
        <v>46601.0625</v>
      </c>
      <c r="G81" s="214">
        <f t="shared" si="15"/>
        <v>78101.0625</v>
      </c>
      <c r="H81" s="40">
        <f t="shared" si="16"/>
        <v>78300</v>
      </c>
    </row>
    <row r="82" spans="1:8" ht="15" customHeight="1" thickBot="1">
      <c r="A82" s="110"/>
      <c r="B82" s="271">
        <v>6</v>
      </c>
      <c r="C82" s="48"/>
      <c r="D82" s="56" t="s">
        <v>24</v>
      </c>
      <c r="E82" s="87">
        <v>7</v>
      </c>
      <c r="F82" s="87">
        <f>(計算基礎!$G$19*計算基礎!$H$4/E82)*B$79</f>
        <v>53258.357142857138</v>
      </c>
      <c r="G82" s="215">
        <f t="shared" si="15"/>
        <v>84758.35714285713</v>
      </c>
      <c r="H82" s="41">
        <f t="shared" si="16"/>
        <v>84900</v>
      </c>
    </row>
    <row r="83" spans="1:8" ht="15" customHeight="1" thickTop="1">
      <c r="A83" s="109"/>
      <c r="B83" s="46"/>
      <c r="C83" s="46"/>
      <c r="D83" s="53" t="s">
        <v>19</v>
      </c>
      <c r="E83" s="81">
        <v>22</v>
      </c>
      <c r="F83" s="81">
        <f>(計算基礎!$G$19*計算基礎!$H$4/E83)*B$85</f>
        <v>16945.840909090908</v>
      </c>
      <c r="G83" s="109">
        <f t="shared" ref="G83:G88" si="17">F83+$C$85</f>
        <v>48445.840909090912</v>
      </c>
      <c r="H83" s="40">
        <f>H$71+200</f>
        <v>48700</v>
      </c>
    </row>
    <row r="84" spans="1:8" ht="15" customHeight="1">
      <c r="A84" s="109"/>
      <c r="B84" s="46" t="s">
        <v>89</v>
      </c>
      <c r="C84" s="46"/>
      <c r="D84" s="55" t="s">
        <v>20</v>
      </c>
      <c r="E84" s="82">
        <v>15</v>
      </c>
      <c r="F84" s="82">
        <f>(計算基礎!$G$19*計算基礎!$H$4/E84)*B$85</f>
        <v>24853.899999999998</v>
      </c>
      <c r="G84" s="52">
        <f t="shared" si="17"/>
        <v>56353.899999999994</v>
      </c>
      <c r="H84" s="40">
        <f>H$72+200</f>
        <v>56600</v>
      </c>
    </row>
    <row r="85" spans="1:8" ht="15" customHeight="1">
      <c r="A85" s="109">
        <v>2200</v>
      </c>
      <c r="B85" s="46">
        <v>5</v>
      </c>
      <c r="C85" s="46">
        <f>計算基礎!$J$2*B85</f>
        <v>31500</v>
      </c>
      <c r="D85" s="55" t="s">
        <v>21</v>
      </c>
      <c r="E85" s="82">
        <v>12</v>
      </c>
      <c r="F85" s="82">
        <f>(計算基礎!$G$19*計算基礎!$H$4/E85)*B$85</f>
        <v>31067.374999999996</v>
      </c>
      <c r="G85" s="52">
        <f t="shared" si="17"/>
        <v>62567.375</v>
      </c>
      <c r="H85" s="40">
        <f>H$73+200</f>
        <v>62800</v>
      </c>
    </row>
    <row r="86" spans="1:8" ht="15" customHeight="1">
      <c r="A86" s="109"/>
      <c r="B86" s="46"/>
      <c r="C86" s="46"/>
      <c r="D86" s="55" t="s">
        <v>22</v>
      </c>
      <c r="E86" s="82">
        <v>10</v>
      </c>
      <c r="F86" s="82">
        <f>(計算基礎!$G$19*計算基礎!$H$4/E86)*B$85</f>
        <v>37280.85</v>
      </c>
      <c r="G86" s="52">
        <f t="shared" si="17"/>
        <v>68780.850000000006</v>
      </c>
      <c r="H86" s="40">
        <f>H$74+200</f>
        <v>69000</v>
      </c>
    </row>
    <row r="87" spans="1:8" ht="15" customHeight="1">
      <c r="A87" s="109"/>
      <c r="B87" s="270" t="s">
        <v>88</v>
      </c>
      <c r="C87" s="46"/>
      <c r="D87" s="55" t="s">
        <v>23</v>
      </c>
      <c r="E87" s="82">
        <v>8</v>
      </c>
      <c r="F87" s="82">
        <f>(計算基礎!$G$19*計算基礎!$H$4/E87)*B$85</f>
        <v>46601.0625</v>
      </c>
      <c r="G87" s="47">
        <f t="shared" si="17"/>
        <v>78101.0625</v>
      </c>
      <c r="H87" s="40">
        <f>H$75+200</f>
        <v>78400</v>
      </c>
    </row>
    <row r="88" spans="1:8" ht="15" customHeight="1" thickBot="1">
      <c r="A88" s="110"/>
      <c r="B88" s="271">
        <v>6</v>
      </c>
      <c r="C88" s="48"/>
      <c r="D88" s="56" t="s">
        <v>24</v>
      </c>
      <c r="E88" s="87">
        <v>7</v>
      </c>
      <c r="F88" s="87">
        <f>(計算基礎!$G$19*計算基礎!$H$4/E88)*B$85</f>
        <v>53258.357142857138</v>
      </c>
      <c r="G88" s="49">
        <f t="shared" si="17"/>
        <v>84758.35714285713</v>
      </c>
      <c r="H88" s="41">
        <f>H$76+200</f>
        <v>85000</v>
      </c>
    </row>
    <row r="89" spans="1:8" ht="15" customHeight="1" thickTop="1">
      <c r="A89" s="109"/>
      <c r="B89" s="46"/>
      <c r="C89" s="46"/>
      <c r="D89" s="53" t="s">
        <v>19</v>
      </c>
      <c r="E89" s="81">
        <v>22</v>
      </c>
      <c r="F89" s="81">
        <f>(計算基礎!$G$19*計算基礎!$H$4/E89)*B$91</f>
        <v>16945.840909090908</v>
      </c>
      <c r="G89" s="109">
        <f t="shared" ref="G89:G94" si="18">F89+$C$91</f>
        <v>48445.840909090912</v>
      </c>
      <c r="H89" s="42">
        <f>H$71+300</f>
        <v>48800</v>
      </c>
    </row>
    <row r="90" spans="1:8" ht="15" customHeight="1">
      <c r="A90" s="109"/>
      <c r="B90" s="46" t="s">
        <v>89</v>
      </c>
      <c r="C90" s="46"/>
      <c r="D90" s="55" t="s">
        <v>20</v>
      </c>
      <c r="E90" s="82">
        <v>15</v>
      </c>
      <c r="F90" s="82">
        <f>(計算基礎!$G$19*計算基礎!$H$4/E90)*B$91</f>
        <v>24853.899999999998</v>
      </c>
      <c r="G90" s="52">
        <f t="shared" si="18"/>
        <v>56353.899999999994</v>
      </c>
      <c r="H90" s="40">
        <f>H$72+300</f>
        <v>56700</v>
      </c>
    </row>
    <row r="91" spans="1:8" ht="15" customHeight="1">
      <c r="A91" s="109">
        <v>2250</v>
      </c>
      <c r="B91" s="46">
        <v>5</v>
      </c>
      <c r="C91" s="46">
        <f>計算基礎!$J$2*B91</f>
        <v>31500</v>
      </c>
      <c r="D91" s="55" t="s">
        <v>21</v>
      </c>
      <c r="E91" s="82">
        <v>12</v>
      </c>
      <c r="F91" s="82">
        <f>(計算基礎!$G$19*計算基礎!$H$4/E91)*B$91</f>
        <v>31067.374999999996</v>
      </c>
      <c r="G91" s="52">
        <f t="shared" si="18"/>
        <v>62567.375</v>
      </c>
      <c r="H91" s="40">
        <f>H$73+300</f>
        <v>62900</v>
      </c>
    </row>
    <row r="92" spans="1:8" ht="15" customHeight="1">
      <c r="A92" s="109"/>
      <c r="B92" s="46"/>
      <c r="C92" s="46"/>
      <c r="D92" s="55" t="s">
        <v>22</v>
      </c>
      <c r="E92" s="82">
        <v>10</v>
      </c>
      <c r="F92" s="82">
        <f>(計算基礎!$G$19*計算基礎!$H$4/E92)*B$91</f>
        <v>37280.85</v>
      </c>
      <c r="G92" s="52">
        <f t="shared" si="18"/>
        <v>68780.850000000006</v>
      </c>
      <c r="H92" s="40">
        <f>H$74+300</f>
        <v>69100</v>
      </c>
    </row>
    <row r="93" spans="1:8" ht="15" customHeight="1">
      <c r="A93" s="109"/>
      <c r="B93" s="270" t="s">
        <v>88</v>
      </c>
      <c r="C93" s="46"/>
      <c r="D93" s="55" t="s">
        <v>23</v>
      </c>
      <c r="E93" s="84">
        <v>8</v>
      </c>
      <c r="F93" s="84">
        <f>(計算基礎!$G$19*計算基礎!$H$4/E93)*B$91</f>
        <v>46601.0625</v>
      </c>
      <c r="G93" s="75">
        <f t="shared" si="18"/>
        <v>78101.0625</v>
      </c>
      <c r="H93" s="65">
        <f>H$75+300</f>
        <v>78500</v>
      </c>
    </row>
    <row r="94" spans="1:8" ht="15" customHeight="1" thickBot="1">
      <c r="A94" s="110"/>
      <c r="B94" s="271">
        <v>6</v>
      </c>
      <c r="C94" s="48"/>
      <c r="D94" s="56" t="s">
        <v>24</v>
      </c>
      <c r="E94" s="106">
        <v>7</v>
      </c>
      <c r="F94" s="76">
        <f>(計算基礎!$G$19*計算基礎!$H$4/E94)*B$91</f>
        <v>53258.357142857138</v>
      </c>
      <c r="G94" s="74">
        <f t="shared" si="18"/>
        <v>84758.35714285713</v>
      </c>
      <c r="H94" s="67">
        <f>H$76+300</f>
        <v>85100</v>
      </c>
    </row>
    <row r="95" spans="1:8" ht="15" customHeight="1" thickTop="1">
      <c r="A95" s="109"/>
      <c r="B95" s="46"/>
      <c r="C95" s="46"/>
      <c r="D95" s="55" t="s">
        <v>19</v>
      </c>
      <c r="E95" s="84">
        <v>21</v>
      </c>
      <c r="F95" s="103">
        <f>(計算基礎!$G$19*計算基礎!$H$4/E95)*B$97</f>
        <v>17752.785714285714</v>
      </c>
      <c r="G95" s="200">
        <f t="shared" ref="G95:G100" si="19">F95+$C$97</f>
        <v>49252.78571428571</v>
      </c>
      <c r="H95" s="65">
        <f>H89+300</f>
        <v>49100</v>
      </c>
    </row>
    <row r="96" spans="1:8" ht="15" customHeight="1">
      <c r="A96" s="109"/>
      <c r="B96" s="46" t="s">
        <v>89</v>
      </c>
      <c r="C96" s="46"/>
      <c r="D96" s="55" t="s">
        <v>20</v>
      </c>
      <c r="E96" s="84">
        <v>15</v>
      </c>
      <c r="F96" s="84">
        <f>(計算基礎!$G$19*計算基礎!$H$4/E96)*B$97</f>
        <v>24853.899999999998</v>
      </c>
      <c r="G96" s="74">
        <f t="shared" si="19"/>
        <v>56353.899999999994</v>
      </c>
      <c r="H96" s="65">
        <f>H$72+400</f>
        <v>56800</v>
      </c>
    </row>
    <row r="97" spans="1:8" ht="15" customHeight="1">
      <c r="A97" s="109">
        <v>2300</v>
      </c>
      <c r="B97" s="46">
        <v>5</v>
      </c>
      <c r="C97" s="46">
        <f>計算基礎!$J$2*B97</f>
        <v>31500</v>
      </c>
      <c r="D97" s="55" t="s">
        <v>21</v>
      </c>
      <c r="E97" s="84">
        <v>12</v>
      </c>
      <c r="F97" s="84">
        <f>(計算基礎!$G$19*計算基礎!$H$4/E97)*B$97</f>
        <v>31067.374999999996</v>
      </c>
      <c r="G97" s="74">
        <f t="shared" si="19"/>
        <v>62567.375</v>
      </c>
      <c r="H97" s="65">
        <f>H$73+400</f>
        <v>63000</v>
      </c>
    </row>
    <row r="98" spans="1:8" ht="15" customHeight="1">
      <c r="A98" s="109"/>
      <c r="B98" s="46"/>
      <c r="C98" s="46"/>
      <c r="D98" s="55" t="s">
        <v>22</v>
      </c>
      <c r="E98" s="84">
        <v>10</v>
      </c>
      <c r="F98" s="84">
        <f>(計算基礎!$G$19*計算基礎!$H$4/E98)*B$97</f>
        <v>37280.85</v>
      </c>
      <c r="G98" s="74">
        <f t="shared" si="19"/>
        <v>68780.850000000006</v>
      </c>
      <c r="H98" s="65">
        <f>H$74+400</f>
        <v>69200</v>
      </c>
    </row>
    <row r="99" spans="1:8" ht="15" customHeight="1">
      <c r="A99" s="109"/>
      <c r="B99" s="270" t="s">
        <v>88</v>
      </c>
      <c r="C99" s="46"/>
      <c r="D99" s="55" t="s">
        <v>23</v>
      </c>
      <c r="E99" s="84">
        <v>8</v>
      </c>
      <c r="F99" s="84">
        <f>(計算基礎!$G$19*計算基礎!$H$4/E99)*B$97</f>
        <v>46601.0625</v>
      </c>
      <c r="G99" s="75">
        <f t="shared" si="19"/>
        <v>78101.0625</v>
      </c>
      <c r="H99" s="65">
        <f>H$75+400</f>
        <v>78600</v>
      </c>
    </row>
    <row r="100" spans="1:8" ht="15" customHeight="1" thickBot="1">
      <c r="A100" s="45"/>
      <c r="B100" s="272">
        <v>6</v>
      </c>
      <c r="C100" s="53"/>
      <c r="D100" s="55" t="s">
        <v>24</v>
      </c>
      <c r="E100" s="84">
        <v>7</v>
      </c>
      <c r="F100" s="84">
        <f>(計算基礎!$G$19*計算基礎!$H$4/E100)*B$97</f>
        <v>53258.357142857138</v>
      </c>
      <c r="G100" s="75">
        <f t="shared" si="19"/>
        <v>84758.35714285713</v>
      </c>
      <c r="H100" s="80">
        <f>H$76+400</f>
        <v>85200</v>
      </c>
    </row>
    <row r="101" spans="1:8" ht="15" customHeight="1">
      <c r="A101" s="54"/>
      <c r="B101" s="54"/>
      <c r="C101" s="54"/>
      <c r="D101" s="54"/>
      <c r="E101" s="104"/>
      <c r="F101" s="104"/>
      <c r="G101" s="104"/>
      <c r="H101" s="128"/>
    </row>
    <row r="102" spans="1:8" ht="15" customHeight="1" thickBot="1">
      <c r="A102" s="54"/>
      <c r="B102" s="54"/>
      <c r="C102" s="54"/>
      <c r="D102" s="54"/>
      <c r="E102" s="104"/>
      <c r="F102" s="104"/>
      <c r="G102" s="104"/>
      <c r="H102" s="128"/>
    </row>
    <row r="103" spans="1:8" ht="15" customHeight="1" thickBot="1">
      <c r="A103" s="33" t="s">
        <v>1</v>
      </c>
      <c r="B103" s="105" t="s">
        <v>35</v>
      </c>
      <c r="C103" s="32" t="str">
        <f>"融着費(@" &amp; 計算基礎!$J$2&amp;")"</f>
        <v>融着費(@6300)</v>
      </c>
      <c r="D103" s="33" t="s">
        <v>0</v>
      </c>
      <c r="E103" s="105" t="s">
        <v>3</v>
      </c>
      <c r="F103" s="31" t="s">
        <v>2</v>
      </c>
      <c r="G103" s="37" t="s">
        <v>36</v>
      </c>
      <c r="H103" s="70" t="s">
        <v>49</v>
      </c>
    </row>
    <row r="104" spans="1:8" ht="15" customHeight="1">
      <c r="A104" s="130"/>
      <c r="B104" s="44"/>
      <c r="C104" s="44"/>
      <c r="D104" s="64" t="s">
        <v>19</v>
      </c>
      <c r="E104" s="117">
        <v>21</v>
      </c>
      <c r="F104" s="117">
        <f>(計算基礎!$G$19*計算基礎!$H$4/E104)*B$106</f>
        <v>17752.785714285714</v>
      </c>
      <c r="G104" s="118">
        <f t="shared" ref="G104:G109" si="20">F104+$C$106</f>
        <v>49252.78571428571</v>
      </c>
      <c r="H104" s="119">
        <f>H$95+100</f>
        <v>49200</v>
      </c>
    </row>
    <row r="105" spans="1:8" ht="15" customHeight="1">
      <c r="A105" s="109"/>
      <c r="B105" s="46" t="s">
        <v>89</v>
      </c>
      <c r="C105" s="46"/>
      <c r="D105" s="55" t="s">
        <v>20</v>
      </c>
      <c r="E105" s="84">
        <v>15</v>
      </c>
      <c r="F105" s="84">
        <f>(計算基礎!$G$19*計算基礎!$H$4/E105)*B$106</f>
        <v>24853.899999999998</v>
      </c>
      <c r="G105" s="74">
        <f t="shared" si="20"/>
        <v>56353.899999999994</v>
      </c>
      <c r="H105" s="65">
        <f>H$72+500</f>
        <v>56900</v>
      </c>
    </row>
    <row r="106" spans="1:8" ht="15" customHeight="1">
      <c r="A106" s="109">
        <v>2350</v>
      </c>
      <c r="B106" s="46">
        <v>5</v>
      </c>
      <c r="C106" s="46">
        <f>計算基礎!$J$2*B106</f>
        <v>31500</v>
      </c>
      <c r="D106" s="55" t="s">
        <v>21</v>
      </c>
      <c r="E106" s="84">
        <v>12</v>
      </c>
      <c r="F106" s="84">
        <f>(計算基礎!$G$19*計算基礎!$H$4/E106)*B$106</f>
        <v>31067.374999999996</v>
      </c>
      <c r="G106" s="74">
        <f t="shared" si="20"/>
        <v>62567.375</v>
      </c>
      <c r="H106" s="65">
        <f>H$73+500</f>
        <v>63100</v>
      </c>
    </row>
    <row r="107" spans="1:8" ht="15" customHeight="1">
      <c r="A107" s="109"/>
      <c r="B107" s="46"/>
      <c r="C107" s="46"/>
      <c r="D107" s="55" t="s">
        <v>22</v>
      </c>
      <c r="E107" s="84">
        <v>10</v>
      </c>
      <c r="F107" s="84">
        <f>(計算基礎!$G$19*計算基礎!$H$4/E107)*B$106</f>
        <v>37280.85</v>
      </c>
      <c r="G107" s="74">
        <f t="shared" si="20"/>
        <v>68780.850000000006</v>
      </c>
      <c r="H107" s="65">
        <f>H$74+500</f>
        <v>69300</v>
      </c>
    </row>
    <row r="108" spans="1:8" ht="15" customHeight="1">
      <c r="A108" s="109"/>
      <c r="B108" s="270" t="s">
        <v>88</v>
      </c>
      <c r="C108" s="46"/>
      <c r="D108" s="55" t="s">
        <v>23</v>
      </c>
      <c r="E108" s="84">
        <v>8</v>
      </c>
      <c r="F108" s="84">
        <f>(計算基礎!$G$19*計算基礎!$H$4/E108)*B$106</f>
        <v>46601.0625</v>
      </c>
      <c r="G108" s="75">
        <f t="shared" si="20"/>
        <v>78101.0625</v>
      </c>
      <c r="H108" s="65">
        <f>H$75+500</f>
        <v>78700</v>
      </c>
    </row>
    <row r="109" spans="1:8" ht="15" customHeight="1" thickBot="1">
      <c r="A109" s="110"/>
      <c r="B109" s="271">
        <v>6</v>
      </c>
      <c r="C109" s="48"/>
      <c r="D109" s="56" t="s">
        <v>24</v>
      </c>
      <c r="E109" s="106">
        <v>7</v>
      </c>
      <c r="F109" s="76">
        <f>(計算基礎!$G$19*計算基礎!$H$4/E109)*B$106</f>
        <v>53258.357142857138</v>
      </c>
      <c r="G109" s="74">
        <f t="shared" si="20"/>
        <v>84758.35714285713</v>
      </c>
      <c r="H109" s="67">
        <f>H$76+500</f>
        <v>85300</v>
      </c>
    </row>
    <row r="110" spans="1:8" ht="15" customHeight="1" thickTop="1">
      <c r="A110" s="109"/>
      <c r="B110" s="46"/>
      <c r="C110" s="46"/>
      <c r="D110" s="55" t="s">
        <v>19</v>
      </c>
      <c r="E110" s="84">
        <v>21</v>
      </c>
      <c r="F110" s="103">
        <f>(計算基礎!$G$19*計算基礎!$H$4/E110)*B$112</f>
        <v>17752.785714285714</v>
      </c>
      <c r="G110" s="226">
        <f t="shared" ref="G110:G115" si="21">F110+$C$112</f>
        <v>49252.78571428571</v>
      </c>
      <c r="H110" s="65">
        <f>H$95+200</f>
        <v>49300</v>
      </c>
    </row>
    <row r="111" spans="1:8" ht="15" customHeight="1">
      <c r="A111" s="109"/>
      <c r="B111" s="46" t="s">
        <v>89</v>
      </c>
      <c r="C111" s="46"/>
      <c r="D111" s="55" t="s">
        <v>20</v>
      </c>
      <c r="E111" s="84">
        <v>15</v>
      </c>
      <c r="F111" s="84">
        <f>(計算基礎!$G$19*計算基礎!$H$4/E111)*B$112</f>
        <v>24853.899999999998</v>
      </c>
      <c r="G111" s="216">
        <f t="shared" si="21"/>
        <v>56353.899999999994</v>
      </c>
      <c r="H111" s="65">
        <f>H$72+600</f>
        <v>57000</v>
      </c>
    </row>
    <row r="112" spans="1:8" ht="15" customHeight="1">
      <c r="A112" s="109">
        <v>2400</v>
      </c>
      <c r="B112" s="46">
        <v>5</v>
      </c>
      <c r="C112" s="46">
        <f>計算基礎!$J$2*B112</f>
        <v>31500</v>
      </c>
      <c r="D112" s="55" t="s">
        <v>21</v>
      </c>
      <c r="E112" s="84">
        <v>12</v>
      </c>
      <c r="F112" s="84">
        <f>(計算基礎!$G$19*計算基礎!$H$4/E112)*B$112</f>
        <v>31067.374999999996</v>
      </c>
      <c r="G112" s="216">
        <f t="shared" si="21"/>
        <v>62567.375</v>
      </c>
      <c r="H112" s="65">
        <f>H$73+600</f>
        <v>63200</v>
      </c>
    </row>
    <row r="113" spans="1:8" ht="15" customHeight="1">
      <c r="A113" s="109"/>
      <c r="B113" s="46"/>
      <c r="C113" s="46"/>
      <c r="D113" s="55" t="s">
        <v>22</v>
      </c>
      <c r="E113" s="84">
        <v>9</v>
      </c>
      <c r="F113" s="84">
        <f>(計算基礎!$G$19*計算基礎!$H$4/E113)*B$112</f>
        <v>41423.166666666664</v>
      </c>
      <c r="G113" s="216">
        <f t="shared" si="21"/>
        <v>72923.166666666657</v>
      </c>
      <c r="H113" s="65">
        <f>ROUNDUP(G113,-2)</f>
        <v>73000</v>
      </c>
    </row>
    <row r="114" spans="1:8" ht="15" customHeight="1">
      <c r="A114" s="109"/>
      <c r="B114" s="270" t="s">
        <v>88</v>
      </c>
      <c r="C114" s="46"/>
      <c r="D114" s="55" t="s">
        <v>23</v>
      </c>
      <c r="E114" s="84">
        <v>8</v>
      </c>
      <c r="F114" s="84">
        <f>(計算基礎!$G$19*計算基礎!$H$4/E114)*B$112</f>
        <v>46601.0625</v>
      </c>
      <c r="G114" s="219">
        <f t="shared" si="21"/>
        <v>78101.0625</v>
      </c>
      <c r="H114" s="65">
        <f>H$75+600</f>
        <v>78800</v>
      </c>
    </row>
    <row r="115" spans="1:8" ht="15" customHeight="1" thickBot="1">
      <c r="A115" s="110"/>
      <c r="B115" s="271">
        <v>7</v>
      </c>
      <c r="C115" s="48"/>
      <c r="D115" s="56" t="s">
        <v>24</v>
      </c>
      <c r="E115" s="106">
        <v>7</v>
      </c>
      <c r="F115" s="76">
        <f>(計算基礎!$G$19*計算基礎!$H$4/E115)*B$112</f>
        <v>53258.357142857138</v>
      </c>
      <c r="G115" s="218">
        <f t="shared" si="21"/>
        <v>84758.35714285713</v>
      </c>
      <c r="H115" s="67">
        <f>H$76+600</f>
        <v>85400</v>
      </c>
    </row>
    <row r="116" spans="1:8" ht="15" customHeight="1" thickTop="1">
      <c r="A116" s="109"/>
      <c r="B116" s="46"/>
      <c r="C116" s="46"/>
      <c r="D116" s="55" t="s">
        <v>19</v>
      </c>
      <c r="E116" s="84">
        <v>21</v>
      </c>
      <c r="F116" s="103">
        <f>(計算基礎!$G$19*計算基礎!$H$4/E116)*B$118</f>
        <v>17752.785714285714</v>
      </c>
      <c r="G116" s="122">
        <f t="shared" ref="G116:G121" si="22">F116+$C$118</f>
        <v>49252.78571428571</v>
      </c>
      <c r="H116" s="65">
        <f>H$95+300</f>
        <v>49400</v>
      </c>
    </row>
    <row r="117" spans="1:8" ht="15" customHeight="1">
      <c r="A117" s="109"/>
      <c r="B117" s="46" t="s">
        <v>89</v>
      </c>
      <c r="C117" s="46"/>
      <c r="D117" s="55" t="s">
        <v>20</v>
      </c>
      <c r="E117" s="84">
        <v>15</v>
      </c>
      <c r="F117" s="84">
        <f>(計算基礎!$G$19*計算基礎!$H$4/E117)*B$118</f>
        <v>24853.899999999998</v>
      </c>
      <c r="G117" s="74">
        <f t="shared" si="22"/>
        <v>56353.899999999994</v>
      </c>
      <c r="H117" s="65">
        <f>H$72+700</f>
        <v>57100</v>
      </c>
    </row>
    <row r="118" spans="1:8" ht="15" customHeight="1">
      <c r="A118" s="109">
        <v>2450</v>
      </c>
      <c r="B118" s="46">
        <v>5</v>
      </c>
      <c r="C118" s="46">
        <f>計算基礎!$J$2*B118</f>
        <v>31500</v>
      </c>
      <c r="D118" s="55" t="s">
        <v>21</v>
      </c>
      <c r="E118" s="84">
        <v>12</v>
      </c>
      <c r="F118" s="84">
        <f>(計算基礎!$G$19*計算基礎!$H$4/E118)*B$118</f>
        <v>31067.374999999996</v>
      </c>
      <c r="G118" s="74">
        <f t="shared" si="22"/>
        <v>62567.375</v>
      </c>
      <c r="H118" s="65">
        <f>H$73+700</f>
        <v>63300</v>
      </c>
    </row>
    <row r="119" spans="1:8" ht="15" customHeight="1">
      <c r="A119" s="109"/>
      <c r="B119" s="46"/>
      <c r="C119" s="46"/>
      <c r="D119" s="55" t="s">
        <v>22</v>
      </c>
      <c r="E119" s="84">
        <v>9</v>
      </c>
      <c r="F119" s="84">
        <f>(計算基礎!$G$19*計算基礎!$H$4/E119)*B$118</f>
        <v>41423.166666666664</v>
      </c>
      <c r="G119" s="74">
        <f t="shared" si="22"/>
        <v>72923.166666666657</v>
      </c>
      <c r="H119" s="65">
        <f>H$113+100</f>
        <v>73100</v>
      </c>
    </row>
    <row r="120" spans="1:8" ht="15" customHeight="1">
      <c r="A120" s="109"/>
      <c r="B120" s="270" t="s">
        <v>88</v>
      </c>
      <c r="C120" s="46"/>
      <c r="D120" s="55" t="s">
        <v>23</v>
      </c>
      <c r="E120" s="84">
        <v>8</v>
      </c>
      <c r="F120" s="84">
        <f>(計算基礎!$G$19*計算基礎!$H$4/E120)*B$118</f>
        <v>46601.0625</v>
      </c>
      <c r="G120" s="75">
        <f t="shared" si="22"/>
        <v>78101.0625</v>
      </c>
      <c r="H120" s="65">
        <f>H$75+700</f>
        <v>78900</v>
      </c>
    </row>
    <row r="121" spans="1:8" ht="15" customHeight="1" thickBot="1">
      <c r="A121" s="261"/>
      <c r="B121" s="273">
        <v>7</v>
      </c>
      <c r="C121" s="260"/>
      <c r="D121" s="121" t="s">
        <v>24</v>
      </c>
      <c r="E121" s="124">
        <v>7</v>
      </c>
      <c r="F121" s="124">
        <f>(計算基礎!$G$19*計算基礎!$H$4/E121)*B$118</f>
        <v>53258.357142857138</v>
      </c>
      <c r="G121" s="125">
        <f t="shared" si="22"/>
        <v>84758.35714285713</v>
      </c>
      <c r="H121" s="79">
        <f>H$76+700</f>
        <v>85500</v>
      </c>
    </row>
    <row r="122" spans="1:8" ht="15" customHeight="1" thickTop="1">
      <c r="A122" s="109"/>
      <c r="B122" s="46"/>
      <c r="C122" s="46"/>
      <c r="D122" s="53" t="s">
        <v>19</v>
      </c>
      <c r="E122" s="103">
        <v>24</v>
      </c>
      <c r="F122" s="103">
        <f>(計算基礎!$G$19*計算基礎!$H$4/E122)*B$124</f>
        <v>18640.424999999999</v>
      </c>
      <c r="G122" s="122">
        <f t="shared" ref="G122:G127" si="23">F122+$C$124</f>
        <v>56440.425000000003</v>
      </c>
      <c r="H122" s="73">
        <f t="shared" ref="H122:H127" si="24">ROUNDUP(G122,-2)</f>
        <v>56500</v>
      </c>
    </row>
    <row r="123" spans="1:8" ht="15" customHeight="1">
      <c r="A123" s="109"/>
      <c r="B123" s="46" t="s">
        <v>89</v>
      </c>
      <c r="C123" s="46"/>
      <c r="D123" s="55" t="s">
        <v>20</v>
      </c>
      <c r="E123" s="84">
        <v>17</v>
      </c>
      <c r="F123" s="84">
        <f>(計算基礎!$G$19*計算基礎!$H$4/E123)*B$124</f>
        <v>26315.894117647054</v>
      </c>
      <c r="G123" s="74">
        <f t="shared" si="23"/>
        <v>64115.894117647054</v>
      </c>
      <c r="H123" s="65">
        <f t="shared" si="24"/>
        <v>64200</v>
      </c>
    </row>
    <row r="124" spans="1:8" ht="15" customHeight="1">
      <c r="A124" s="109">
        <v>2500</v>
      </c>
      <c r="B124" s="46">
        <v>6</v>
      </c>
      <c r="C124" s="46">
        <f>計算基礎!$J$2*B124</f>
        <v>37800</v>
      </c>
      <c r="D124" s="55" t="s">
        <v>21</v>
      </c>
      <c r="E124" s="84">
        <v>13</v>
      </c>
      <c r="F124" s="84">
        <f>(計算基礎!$G$19*計算基礎!$H$4/E124)*B$124</f>
        <v>34413.092307692306</v>
      </c>
      <c r="G124" s="74">
        <f t="shared" si="23"/>
        <v>72213.092307692306</v>
      </c>
      <c r="H124" s="65">
        <f t="shared" si="24"/>
        <v>72300</v>
      </c>
    </row>
    <row r="125" spans="1:8" ht="15" customHeight="1">
      <c r="A125" s="109"/>
      <c r="B125" s="46"/>
      <c r="C125" s="46"/>
      <c r="D125" s="55" t="s">
        <v>22</v>
      </c>
      <c r="E125" s="84">
        <v>10</v>
      </c>
      <c r="F125" s="84">
        <f>(計算基礎!$G$19*計算基礎!$H$4/E125)*B$124</f>
        <v>44737.020000000004</v>
      </c>
      <c r="G125" s="74">
        <f t="shared" si="23"/>
        <v>82537.02</v>
      </c>
      <c r="H125" s="65">
        <f t="shared" si="24"/>
        <v>82600</v>
      </c>
    </row>
    <row r="126" spans="1:8" ht="15" customHeight="1">
      <c r="A126" s="109"/>
      <c r="B126" s="270" t="s">
        <v>88</v>
      </c>
      <c r="C126" s="46"/>
      <c r="D126" s="55" t="s">
        <v>23</v>
      </c>
      <c r="E126" s="84">
        <v>9</v>
      </c>
      <c r="F126" s="84">
        <f>(計算基礎!$G$19*計算基礎!$H$4/E126)*B$124</f>
        <v>49707.8</v>
      </c>
      <c r="G126" s="75">
        <f t="shared" si="23"/>
        <v>87507.8</v>
      </c>
      <c r="H126" s="65">
        <f t="shared" si="24"/>
        <v>87600</v>
      </c>
    </row>
    <row r="127" spans="1:8" ht="15" customHeight="1" thickBot="1">
      <c r="A127" s="110"/>
      <c r="B127" s="271">
        <v>7</v>
      </c>
      <c r="C127" s="48"/>
      <c r="D127" s="56" t="s">
        <v>24</v>
      </c>
      <c r="E127" s="106">
        <v>8</v>
      </c>
      <c r="F127" s="106">
        <f>(計算基礎!$G$19*計算基礎!$H$4/E127)*B$124</f>
        <v>55921.274999999994</v>
      </c>
      <c r="G127" s="74">
        <f t="shared" si="23"/>
        <v>93721.274999999994</v>
      </c>
      <c r="H127" s="67">
        <f t="shared" si="24"/>
        <v>93800</v>
      </c>
    </row>
    <row r="128" spans="1:8" ht="15" customHeight="1" thickTop="1">
      <c r="A128" s="109"/>
      <c r="B128" s="46"/>
      <c r="C128" s="46"/>
      <c r="D128" s="53" t="s">
        <v>19</v>
      </c>
      <c r="E128" s="103">
        <v>23</v>
      </c>
      <c r="F128" s="103">
        <f>(計算基礎!$G$19*計算基礎!$H$4/E128)*B$130</f>
        <v>19450.878260869562</v>
      </c>
      <c r="G128" s="226">
        <f t="shared" ref="G128:G133" si="25">F128+$C$130</f>
        <v>57250.878260869562</v>
      </c>
      <c r="H128" s="65">
        <f>ROUNDUP(G128,-2)</f>
        <v>57300</v>
      </c>
    </row>
    <row r="129" spans="1:8" ht="15" customHeight="1">
      <c r="A129" s="109"/>
      <c r="B129" s="46" t="s">
        <v>89</v>
      </c>
      <c r="C129" s="46"/>
      <c r="D129" s="55" t="s">
        <v>20</v>
      </c>
      <c r="E129" s="84">
        <v>17</v>
      </c>
      <c r="F129" s="84">
        <f>(計算基礎!$G$19*計算基礎!$H$4/E129)*B$130</f>
        <v>26315.894117647054</v>
      </c>
      <c r="G129" s="216">
        <f t="shared" si="25"/>
        <v>64115.894117647054</v>
      </c>
      <c r="H129" s="65">
        <f>H$123+100</f>
        <v>64300</v>
      </c>
    </row>
    <row r="130" spans="1:8" ht="15" customHeight="1">
      <c r="A130" s="109">
        <v>2550</v>
      </c>
      <c r="B130" s="46">
        <v>6</v>
      </c>
      <c r="C130" s="46">
        <f>計算基礎!$J$2*B130</f>
        <v>37800</v>
      </c>
      <c r="D130" s="55" t="s">
        <v>21</v>
      </c>
      <c r="E130" s="82">
        <v>13</v>
      </c>
      <c r="F130" s="82">
        <f>(計算基礎!$G$19*計算基礎!$H$4/E130)*B$130</f>
        <v>34413.092307692306</v>
      </c>
      <c r="G130" s="213">
        <f t="shared" si="25"/>
        <v>72213.092307692306</v>
      </c>
      <c r="H130" s="40">
        <f>H$124+100</f>
        <v>72400</v>
      </c>
    </row>
    <row r="131" spans="1:8" ht="15" customHeight="1">
      <c r="A131" s="109"/>
      <c r="B131" s="46"/>
      <c r="C131" s="46"/>
      <c r="D131" s="55" t="s">
        <v>22</v>
      </c>
      <c r="E131" s="82">
        <v>10</v>
      </c>
      <c r="F131" s="82">
        <f>(計算基礎!$G$19*計算基礎!$H$4/E131)*B$130</f>
        <v>44737.020000000004</v>
      </c>
      <c r="G131" s="213">
        <f t="shared" si="25"/>
        <v>82537.02</v>
      </c>
      <c r="H131" s="40">
        <f>H$125+100</f>
        <v>82700</v>
      </c>
    </row>
    <row r="132" spans="1:8" ht="15" customHeight="1">
      <c r="A132" s="109"/>
      <c r="B132" s="270" t="s">
        <v>88</v>
      </c>
      <c r="C132" s="46"/>
      <c r="D132" s="55" t="s">
        <v>23</v>
      </c>
      <c r="E132" s="82">
        <v>9</v>
      </c>
      <c r="F132" s="82">
        <f>(計算基礎!$G$19*計算基礎!$H$4/E132)*B$130</f>
        <v>49707.8</v>
      </c>
      <c r="G132" s="214">
        <f t="shared" si="25"/>
        <v>87507.8</v>
      </c>
      <c r="H132" s="40">
        <f>H$126+100</f>
        <v>87700</v>
      </c>
    </row>
    <row r="133" spans="1:8" ht="15" customHeight="1" thickBot="1">
      <c r="A133" s="110"/>
      <c r="B133" s="271">
        <v>7</v>
      </c>
      <c r="C133" s="48"/>
      <c r="D133" s="56" t="s">
        <v>24</v>
      </c>
      <c r="E133" s="87">
        <v>8</v>
      </c>
      <c r="F133" s="87">
        <f>(計算基礎!$G$19*計算基礎!$H$4/E133)*B$130</f>
        <v>55921.274999999994</v>
      </c>
      <c r="G133" s="215">
        <f t="shared" si="25"/>
        <v>93721.274999999994</v>
      </c>
      <c r="H133" s="41">
        <f>H$127+100</f>
        <v>93900</v>
      </c>
    </row>
    <row r="134" spans="1:8" ht="15" customHeight="1" thickTop="1">
      <c r="A134" s="109"/>
      <c r="B134" s="46"/>
      <c r="C134" s="46"/>
      <c r="D134" s="53" t="s">
        <v>19</v>
      </c>
      <c r="E134" s="103">
        <v>23</v>
      </c>
      <c r="F134" s="103">
        <f>(計算基礎!$G$19*計算基礎!$H$4/E134)*B$136</f>
        <v>19450.878260869562</v>
      </c>
      <c r="G134" s="227">
        <f t="shared" ref="G134:G139" si="26">F134+$C$136</f>
        <v>57250.878260869562</v>
      </c>
      <c r="H134" s="73">
        <f>H$128+100</f>
        <v>57400</v>
      </c>
    </row>
    <row r="135" spans="1:8" ht="15" customHeight="1">
      <c r="A135" s="109"/>
      <c r="B135" s="46" t="s">
        <v>89</v>
      </c>
      <c r="C135" s="46"/>
      <c r="D135" s="55" t="s">
        <v>20</v>
      </c>
      <c r="E135" s="84">
        <v>17</v>
      </c>
      <c r="F135" s="84">
        <f>(計算基礎!$G$19*計算基礎!$H$4/E135)*B$136</f>
        <v>26315.894117647054</v>
      </c>
      <c r="G135" s="216">
        <f t="shared" si="26"/>
        <v>64115.894117647054</v>
      </c>
      <c r="H135" s="65">
        <f>H$123+200</f>
        <v>64400</v>
      </c>
    </row>
    <row r="136" spans="1:8" ht="15" customHeight="1">
      <c r="A136" s="109">
        <v>2600</v>
      </c>
      <c r="B136" s="46">
        <v>6</v>
      </c>
      <c r="C136" s="46">
        <f>計算基礎!$J$2*B136</f>
        <v>37800</v>
      </c>
      <c r="D136" s="55" t="s">
        <v>21</v>
      </c>
      <c r="E136" s="84">
        <v>13</v>
      </c>
      <c r="F136" s="84">
        <f>(計算基礎!$G$19*計算基礎!$H$4/E136)*B$136</f>
        <v>34413.092307692306</v>
      </c>
      <c r="G136" s="216">
        <f t="shared" si="26"/>
        <v>72213.092307692306</v>
      </c>
      <c r="H136" s="65">
        <f>H$124+200</f>
        <v>72500</v>
      </c>
    </row>
    <row r="137" spans="1:8" ht="15" customHeight="1">
      <c r="A137" s="109"/>
      <c r="B137" s="46"/>
      <c r="C137" s="46"/>
      <c r="D137" s="55" t="s">
        <v>22</v>
      </c>
      <c r="E137" s="84">
        <v>10</v>
      </c>
      <c r="F137" s="84">
        <f>(計算基礎!$G$19*計算基礎!$H$4/E137)*B$136</f>
        <v>44737.020000000004</v>
      </c>
      <c r="G137" s="216">
        <f t="shared" si="26"/>
        <v>82537.02</v>
      </c>
      <c r="H137" s="65">
        <f>H$125+200</f>
        <v>82800</v>
      </c>
    </row>
    <row r="138" spans="1:8" ht="15" customHeight="1">
      <c r="A138" s="109"/>
      <c r="B138" s="270" t="s">
        <v>88</v>
      </c>
      <c r="C138" s="46"/>
      <c r="D138" s="55" t="s">
        <v>23</v>
      </c>
      <c r="E138" s="84">
        <v>9</v>
      </c>
      <c r="F138" s="84">
        <f>(計算基礎!$G$19*計算基礎!$H$4/E138)*B$136</f>
        <v>49707.8</v>
      </c>
      <c r="G138" s="219">
        <f t="shared" si="26"/>
        <v>87507.8</v>
      </c>
      <c r="H138" s="65">
        <f>H$126+200</f>
        <v>87800</v>
      </c>
    </row>
    <row r="139" spans="1:8" ht="15" customHeight="1" thickBot="1">
      <c r="A139" s="110"/>
      <c r="B139" s="271">
        <v>7</v>
      </c>
      <c r="C139" s="48"/>
      <c r="D139" s="56" t="s">
        <v>24</v>
      </c>
      <c r="E139" s="106">
        <v>8</v>
      </c>
      <c r="F139" s="76">
        <f>(計算基礎!$G$19*計算基礎!$H$4/E139)*B$136</f>
        <v>55921.274999999994</v>
      </c>
      <c r="G139" s="218">
        <f t="shared" si="26"/>
        <v>93721.274999999994</v>
      </c>
      <c r="H139" s="67">
        <f>H$127+200</f>
        <v>94000</v>
      </c>
    </row>
    <row r="140" spans="1:8" ht="15" customHeight="1" thickTop="1">
      <c r="A140" s="109"/>
      <c r="B140" s="46"/>
      <c r="C140" s="46"/>
      <c r="D140" s="55" t="s">
        <v>19</v>
      </c>
      <c r="E140" s="84">
        <v>23</v>
      </c>
      <c r="F140" s="103">
        <f>(計算基礎!$G$19*計算基礎!$H$4/E140)*B$142</f>
        <v>19450.878260869562</v>
      </c>
      <c r="G140" s="122">
        <f t="shared" ref="G140:G145" si="27">F140+$C$142</f>
        <v>57250.878260869562</v>
      </c>
      <c r="H140" s="65">
        <f>H$128+200</f>
        <v>57500</v>
      </c>
    </row>
    <row r="141" spans="1:8" ht="15" customHeight="1">
      <c r="A141" s="109"/>
      <c r="B141" s="46" t="s">
        <v>89</v>
      </c>
      <c r="C141" s="46"/>
      <c r="D141" s="55" t="s">
        <v>20</v>
      </c>
      <c r="E141" s="84">
        <v>16</v>
      </c>
      <c r="F141" s="84">
        <f>(計算基礎!$G$19*計算基礎!$H$4/E141)*B$142</f>
        <v>27960.637499999997</v>
      </c>
      <c r="G141" s="74">
        <f t="shared" si="27"/>
        <v>65760.637499999997</v>
      </c>
      <c r="H141" s="65">
        <f>ROUNDUP(G141,-2)</f>
        <v>65800</v>
      </c>
    </row>
    <row r="142" spans="1:8" ht="15" customHeight="1">
      <c r="A142" s="109">
        <v>2650</v>
      </c>
      <c r="B142" s="46">
        <v>6</v>
      </c>
      <c r="C142" s="46">
        <f>計算基礎!$J$2*B142</f>
        <v>37800</v>
      </c>
      <c r="D142" s="55" t="s">
        <v>21</v>
      </c>
      <c r="E142" s="84">
        <v>13</v>
      </c>
      <c r="F142" s="84">
        <f>(計算基礎!$G$19*計算基礎!$H$4/E142)*B$142</f>
        <v>34413.092307692306</v>
      </c>
      <c r="G142" s="74">
        <f t="shared" si="27"/>
        <v>72213.092307692306</v>
      </c>
      <c r="H142" s="65">
        <f>H$124+300</f>
        <v>72600</v>
      </c>
    </row>
    <row r="143" spans="1:8" ht="15" customHeight="1">
      <c r="A143" s="109"/>
      <c r="B143" s="46"/>
      <c r="C143" s="46"/>
      <c r="D143" s="55" t="s">
        <v>22</v>
      </c>
      <c r="E143" s="84">
        <v>10</v>
      </c>
      <c r="F143" s="84">
        <f>(計算基礎!$G$19*計算基礎!$H$4/E143)*B$142</f>
        <v>44737.020000000004</v>
      </c>
      <c r="G143" s="74">
        <f t="shared" si="27"/>
        <v>82537.02</v>
      </c>
      <c r="H143" s="65">
        <f>H$125+300</f>
        <v>82900</v>
      </c>
    </row>
    <row r="144" spans="1:8" ht="15" customHeight="1">
      <c r="A144" s="109"/>
      <c r="B144" s="270" t="s">
        <v>88</v>
      </c>
      <c r="C144" s="46"/>
      <c r="D144" s="55" t="s">
        <v>23</v>
      </c>
      <c r="E144" s="84">
        <v>9</v>
      </c>
      <c r="F144" s="84">
        <f>(計算基礎!$G$19*計算基礎!$H$4/E144)*B$142</f>
        <v>49707.8</v>
      </c>
      <c r="G144" s="75">
        <f t="shared" si="27"/>
        <v>87507.8</v>
      </c>
      <c r="H144" s="65">
        <f>H$126+300</f>
        <v>87900</v>
      </c>
    </row>
    <row r="145" spans="1:8" ht="15" customHeight="1" thickBot="1">
      <c r="A145" s="110"/>
      <c r="B145" s="271">
        <v>7</v>
      </c>
      <c r="C145" s="48"/>
      <c r="D145" s="56" t="s">
        <v>24</v>
      </c>
      <c r="E145" s="106">
        <v>8</v>
      </c>
      <c r="F145" s="76">
        <f>(計算基礎!$G$19*計算基礎!$H$4/E145)*B$142</f>
        <v>55921.274999999994</v>
      </c>
      <c r="G145" s="75">
        <f t="shared" si="27"/>
        <v>93721.274999999994</v>
      </c>
      <c r="H145" s="67">
        <f>H$127+300</f>
        <v>94100</v>
      </c>
    </row>
    <row r="146" spans="1:8" ht="15" customHeight="1" thickTop="1">
      <c r="A146" s="109"/>
      <c r="B146" s="46"/>
      <c r="C146" s="46"/>
      <c r="D146" s="55" t="s">
        <v>19</v>
      </c>
      <c r="E146" s="84">
        <v>23</v>
      </c>
      <c r="F146" s="103">
        <f>(計算基礎!$G$19*計算基礎!$H$4/E146)*B$148</f>
        <v>19450.878260869562</v>
      </c>
      <c r="G146" s="74">
        <f t="shared" ref="G146:G151" si="28">F146+$C$148</f>
        <v>57250.878260869562</v>
      </c>
      <c r="H146" s="65">
        <f>H$128+300</f>
        <v>57600</v>
      </c>
    </row>
    <row r="147" spans="1:8" ht="15" customHeight="1">
      <c r="A147" s="109"/>
      <c r="B147" s="46" t="s">
        <v>89</v>
      </c>
      <c r="C147" s="46"/>
      <c r="D147" s="55" t="s">
        <v>20</v>
      </c>
      <c r="E147" s="84">
        <v>16</v>
      </c>
      <c r="F147" s="84">
        <f>(計算基礎!$G$19*計算基礎!$H$4/E147)*B$148</f>
        <v>27960.637499999997</v>
      </c>
      <c r="G147" s="74">
        <f t="shared" si="28"/>
        <v>65760.637499999997</v>
      </c>
      <c r="H147" s="65">
        <f>H$141+100</f>
        <v>65900</v>
      </c>
    </row>
    <row r="148" spans="1:8" ht="15" customHeight="1">
      <c r="A148" s="109">
        <v>2700</v>
      </c>
      <c r="B148" s="46">
        <v>6</v>
      </c>
      <c r="C148" s="46">
        <f>計算基礎!$J$2*B148</f>
        <v>37800</v>
      </c>
      <c r="D148" s="55" t="s">
        <v>21</v>
      </c>
      <c r="E148" s="84">
        <v>13</v>
      </c>
      <c r="F148" s="84">
        <f>(計算基礎!$G$19*計算基礎!$H$4/E148)*B$148</f>
        <v>34413.092307692306</v>
      </c>
      <c r="G148" s="74">
        <f t="shared" si="28"/>
        <v>72213.092307692306</v>
      </c>
      <c r="H148" s="65">
        <f>H$124+400</f>
        <v>72700</v>
      </c>
    </row>
    <row r="149" spans="1:8" ht="15" customHeight="1">
      <c r="A149" s="109"/>
      <c r="B149" s="46"/>
      <c r="C149" s="46"/>
      <c r="D149" s="55" t="s">
        <v>22</v>
      </c>
      <c r="E149" s="84">
        <v>10</v>
      </c>
      <c r="F149" s="84">
        <f>(計算基礎!$G$19*計算基礎!$H$4/E149)*B$148</f>
        <v>44737.020000000004</v>
      </c>
      <c r="G149" s="74">
        <f t="shared" si="28"/>
        <v>82537.02</v>
      </c>
      <c r="H149" s="65">
        <f>H$125+400</f>
        <v>83000</v>
      </c>
    </row>
    <row r="150" spans="1:8" ht="15" customHeight="1">
      <c r="A150" s="109"/>
      <c r="B150" s="270" t="s">
        <v>88</v>
      </c>
      <c r="C150" s="46"/>
      <c r="D150" s="55" t="s">
        <v>23</v>
      </c>
      <c r="E150" s="84">
        <v>9</v>
      </c>
      <c r="F150" s="84">
        <f>(計算基礎!$G$19*計算基礎!$H$4/E150)*B$148</f>
        <v>49707.8</v>
      </c>
      <c r="G150" s="75">
        <f t="shared" si="28"/>
        <v>87507.8</v>
      </c>
      <c r="H150" s="65">
        <f>H$126+400</f>
        <v>88000</v>
      </c>
    </row>
    <row r="151" spans="1:8" ht="15" customHeight="1" thickBot="1">
      <c r="A151" s="45"/>
      <c r="B151" s="272">
        <v>7</v>
      </c>
      <c r="C151" s="53"/>
      <c r="D151" s="55" t="s">
        <v>24</v>
      </c>
      <c r="E151" s="84">
        <v>8</v>
      </c>
      <c r="F151" s="84">
        <f>(計算基礎!$G$19*計算基礎!$H$4/E151)*B$148</f>
        <v>55921.274999999994</v>
      </c>
      <c r="G151" s="75">
        <f t="shared" si="28"/>
        <v>93721.274999999994</v>
      </c>
      <c r="H151" s="80">
        <f>H$127+400</f>
        <v>94200</v>
      </c>
    </row>
    <row r="152" spans="1:8" ht="15" customHeight="1">
      <c r="A152" s="54"/>
      <c r="B152" s="54"/>
      <c r="C152" s="54"/>
      <c r="D152" s="54"/>
      <c r="E152" s="104"/>
      <c r="F152" s="104"/>
      <c r="G152" s="104"/>
      <c r="H152" s="128"/>
    </row>
    <row r="153" spans="1:8" ht="15" customHeight="1" thickBot="1">
      <c r="A153" s="54"/>
      <c r="B153" s="54"/>
      <c r="C153" s="54"/>
      <c r="D153" s="54"/>
      <c r="E153" s="104"/>
      <c r="F153" s="104"/>
      <c r="G153" s="104"/>
      <c r="H153" s="128"/>
    </row>
    <row r="154" spans="1:8" ht="15" customHeight="1" thickBot="1">
      <c r="A154" s="33" t="s">
        <v>1</v>
      </c>
      <c r="B154" s="105" t="s">
        <v>35</v>
      </c>
      <c r="C154" s="32" t="str">
        <f>"融着費(@" &amp; 計算基礎!$J$2&amp;")"</f>
        <v>融着費(@6300)</v>
      </c>
      <c r="D154" s="33" t="s">
        <v>0</v>
      </c>
      <c r="E154" s="105" t="s">
        <v>3</v>
      </c>
      <c r="F154" s="31" t="s">
        <v>2</v>
      </c>
      <c r="G154" s="37" t="s">
        <v>36</v>
      </c>
      <c r="H154" s="70" t="s">
        <v>49</v>
      </c>
    </row>
    <row r="155" spans="1:8" ht="15" customHeight="1">
      <c r="A155" s="130"/>
      <c r="B155" s="44"/>
      <c r="C155" s="44"/>
      <c r="D155" s="64" t="s">
        <v>19</v>
      </c>
      <c r="E155" s="117">
        <v>23</v>
      </c>
      <c r="F155" s="117">
        <f>(計算基礎!$G$19*計算基礎!$H$4/E155)*B$157</f>
        <v>19450.878260869562</v>
      </c>
      <c r="G155" s="118">
        <f t="shared" ref="G155:G160" si="29">F155+$C$157</f>
        <v>57250.878260869562</v>
      </c>
      <c r="H155" s="119">
        <f>H$128+400</f>
        <v>57700</v>
      </c>
    </row>
    <row r="156" spans="1:8" ht="15" customHeight="1">
      <c r="A156" s="109"/>
      <c r="B156" s="46" t="s">
        <v>89</v>
      </c>
      <c r="C156" s="46"/>
      <c r="D156" s="55" t="s">
        <v>20</v>
      </c>
      <c r="E156" s="84">
        <v>16</v>
      </c>
      <c r="F156" s="84">
        <f>(計算基礎!$G$19*計算基礎!$H$4/E156)*B$157</f>
        <v>27960.637499999997</v>
      </c>
      <c r="G156" s="74">
        <f t="shared" si="29"/>
        <v>65760.637499999997</v>
      </c>
      <c r="H156" s="65">
        <f>H$141+200</f>
        <v>66000</v>
      </c>
    </row>
    <row r="157" spans="1:8" ht="15" customHeight="1">
      <c r="A157" s="109">
        <v>2750</v>
      </c>
      <c r="B157" s="46">
        <v>6</v>
      </c>
      <c r="C157" s="46">
        <f>計算基礎!$J$2*B157</f>
        <v>37800</v>
      </c>
      <c r="D157" s="55" t="s">
        <v>21</v>
      </c>
      <c r="E157" s="84">
        <v>13</v>
      </c>
      <c r="F157" s="84">
        <f>(計算基礎!$G$19*計算基礎!$H$4/E157)*B$157</f>
        <v>34413.092307692306</v>
      </c>
      <c r="G157" s="74">
        <f t="shared" si="29"/>
        <v>72213.092307692306</v>
      </c>
      <c r="H157" s="65">
        <f>H$124+500</f>
        <v>72800</v>
      </c>
    </row>
    <row r="158" spans="1:8" ht="15" customHeight="1">
      <c r="A158" s="109"/>
      <c r="B158" s="46"/>
      <c r="C158" s="46"/>
      <c r="D158" s="55" t="s">
        <v>22</v>
      </c>
      <c r="E158" s="84">
        <v>10</v>
      </c>
      <c r="F158" s="84">
        <f>(計算基礎!$G$19*計算基礎!$H$4/E158)*B$157</f>
        <v>44737.020000000004</v>
      </c>
      <c r="G158" s="74">
        <f t="shared" si="29"/>
        <v>82537.02</v>
      </c>
      <c r="H158" s="65">
        <f>H$125+500</f>
        <v>83100</v>
      </c>
    </row>
    <row r="159" spans="1:8" ht="15" customHeight="1">
      <c r="A159" s="109"/>
      <c r="B159" s="270" t="s">
        <v>88</v>
      </c>
      <c r="C159" s="46"/>
      <c r="D159" s="55" t="s">
        <v>23</v>
      </c>
      <c r="E159" s="84">
        <v>9</v>
      </c>
      <c r="F159" s="84">
        <f>(計算基礎!$G$19*計算基礎!$H$4/E159)*B$157</f>
        <v>49707.8</v>
      </c>
      <c r="G159" s="75">
        <f t="shared" si="29"/>
        <v>87507.8</v>
      </c>
      <c r="H159" s="65">
        <f>H$126+500</f>
        <v>88100</v>
      </c>
    </row>
    <row r="160" spans="1:8" ht="15" customHeight="1" thickBot="1">
      <c r="A160" s="110"/>
      <c r="B160" s="271">
        <v>8</v>
      </c>
      <c r="C160" s="48"/>
      <c r="D160" s="56" t="s">
        <v>54</v>
      </c>
      <c r="E160" s="106">
        <v>7</v>
      </c>
      <c r="F160" s="106">
        <f>(計算基礎!$G$19*計算基礎!$H$4/E160)*B$157</f>
        <v>63910.028571428571</v>
      </c>
      <c r="G160" s="74">
        <f t="shared" si="29"/>
        <v>101710.02857142857</v>
      </c>
      <c r="H160" s="67">
        <f>ROUNDUP(G160,-2)</f>
        <v>101800</v>
      </c>
    </row>
    <row r="161" spans="1:8" ht="15" customHeight="1" thickTop="1">
      <c r="A161" s="109"/>
      <c r="B161" s="46"/>
      <c r="C161" s="46"/>
      <c r="D161" s="53" t="s">
        <v>19</v>
      </c>
      <c r="E161" s="103">
        <v>23</v>
      </c>
      <c r="F161" s="103">
        <f>(計算基礎!$G$19*計算基礎!$H$4/E161)*B$163</f>
        <v>19450.878260869562</v>
      </c>
      <c r="G161" s="200">
        <f t="shared" ref="G161:G166" si="30">F161+$C$163</f>
        <v>57250.878260869562</v>
      </c>
      <c r="H161" s="65">
        <f>H$128+500</f>
        <v>57800</v>
      </c>
    </row>
    <row r="162" spans="1:8" ht="15" customHeight="1">
      <c r="A162" s="109"/>
      <c r="B162" s="46" t="s">
        <v>89</v>
      </c>
      <c r="C162" s="46"/>
      <c r="D162" s="55" t="s">
        <v>20</v>
      </c>
      <c r="E162" s="84">
        <v>16</v>
      </c>
      <c r="F162" s="84">
        <f>(計算基礎!$G$19*計算基礎!$H$4/E162)*B$163</f>
        <v>27960.637499999997</v>
      </c>
      <c r="G162" s="74">
        <f t="shared" si="30"/>
        <v>65760.637499999997</v>
      </c>
      <c r="H162" s="65">
        <f>H$141+300</f>
        <v>66100</v>
      </c>
    </row>
    <row r="163" spans="1:8" ht="15" customHeight="1">
      <c r="A163" s="109">
        <v>2800</v>
      </c>
      <c r="B163" s="46">
        <v>6</v>
      </c>
      <c r="C163" s="46">
        <f>計算基礎!$J$2*B163</f>
        <v>37800</v>
      </c>
      <c r="D163" s="55" t="s">
        <v>21</v>
      </c>
      <c r="E163" s="84">
        <v>13</v>
      </c>
      <c r="F163" s="84">
        <f>(計算基礎!$G$19*計算基礎!$H$4/E163)*B$163</f>
        <v>34413.092307692306</v>
      </c>
      <c r="G163" s="74">
        <f t="shared" si="30"/>
        <v>72213.092307692306</v>
      </c>
      <c r="H163" s="65">
        <f>H$124+600</f>
        <v>72900</v>
      </c>
    </row>
    <row r="164" spans="1:8" ht="15" customHeight="1">
      <c r="A164" s="109"/>
      <c r="B164" s="46"/>
      <c r="C164" s="46"/>
      <c r="D164" s="55" t="s">
        <v>22</v>
      </c>
      <c r="E164" s="84">
        <v>10</v>
      </c>
      <c r="F164" s="84">
        <f>(計算基礎!$G$19*計算基礎!$H$4/E164)*B$163</f>
        <v>44737.020000000004</v>
      </c>
      <c r="G164" s="74">
        <f t="shared" si="30"/>
        <v>82537.02</v>
      </c>
      <c r="H164" s="65">
        <f>H$125+600</f>
        <v>83200</v>
      </c>
    </row>
    <row r="165" spans="1:8" ht="15" customHeight="1">
      <c r="A165" s="109"/>
      <c r="B165" s="270" t="s">
        <v>88</v>
      </c>
      <c r="C165" s="46"/>
      <c r="D165" s="55" t="s">
        <v>23</v>
      </c>
      <c r="E165" s="84">
        <v>9</v>
      </c>
      <c r="F165" s="84">
        <f>(計算基礎!$G$19*計算基礎!$H$4/E165)*B$163</f>
        <v>49707.8</v>
      </c>
      <c r="G165" s="75">
        <f t="shared" si="30"/>
        <v>87507.8</v>
      </c>
      <c r="H165" s="65">
        <f>H$126+600</f>
        <v>88200</v>
      </c>
    </row>
    <row r="166" spans="1:8" ht="15" customHeight="1" thickBot="1">
      <c r="A166" s="110"/>
      <c r="B166" s="271">
        <v>8</v>
      </c>
      <c r="C166" s="48"/>
      <c r="D166" s="56" t="s">
        <v>24</v>
      </c>
      <c r="E166" s="106">
        <v>7</v>
      </c>
      <c r="F166" s="106">
        <f>(計算基礎!$G$19*計算基礎!$H$4/E166)*B$163</f>
        <v>63910.028571428571</v>
      </c>
      <c r="G166" s="126">
        <f t="shared" si="30"/>
        <v>101710.02857142857</v>
      </c>
      <c r="H166" s="67">
        <f>H$160+100</f>
        <v>101900</v>
      </c>
    </row>
    <row r="167" spans="1:8" ht="15" customHeight="1" thickTop="1">
      <c r="A167" s="109"/>
      <c r="B167" s="46"/>
      <c r="C167" s="46"/>
      <c r="D167" s="46" t="s">
        <v>19</v>
      </c>
      <c r="E167" s="127">
        <v>23</v>
      </c>
      <c r="F167" s="127">
        <f>(計算基礎!$G$19*計算基礎!$H$4/E167)*B$169</f>
        <v>19450.878260869562</v>
      </c>
      <c r="G167" s="122">
        <f t="shared" ref="G167:G172" si="31">F167+$C$169</f>
        <v>57250.878260869562</v>
      </c>
      <c r="H167" s="73">
        <f>H$128+600</f>
        <v>57900</v>
      </c>
    </row>
    <row r="168" spans="1:8" ht="15" customHeight="1">
      <c r="A168" s="109"/>
      <c r="B168" s="46" t="s">
        <v>89</v>
      </c>
      <c r="C168" s="46"/>
      <c r="D168" s="55" t="s">
        <v>20</v>
      </c>
      <c r="E168" s="84">
        <v>16</v>
      </c>
      <c r="F168" s="84">
        <f>(計算基礎!$G$19*計算基礎!$H$4/E168)*B$169</f>
        <v>27960.637499999997</v>
      </c>
      <c r="G168" s="74">
        <f t="shared" si="31"/>
        <v>65760.637499999997</v>
      </c>
      <c r="H168" s="65">
        <f>H$141+400</f>
        <v>66200</v>
      </c>
    </row>
    <row r="169" spans="1:8" ht="15" customHeight="1">
      <c r="A169" s="109">
        <v>2850</v>
      </c>
      <c r="B169" s="46">
        <v>6</v>
      </c>
      <c r="C169" s="46">
        <f>計算基礎!$J$2*B169</f>
        <v>37800</v>
      </c>
      <c r="D169" s="55" t="s">
        <v>21</v>
      </c>
      <c r="E169" s="84">
        <v>13</v>
      </c>
      <c r="F169" s="84">
        <f>(計算基礎!$G$19*計算基礎!$H$4/E169)*B$169</f>
        <v>34413.092307692306</v>
      </c>
      <c r="G169" s="74">
        <f t="shared" si="31"/>
        <v>72213.092307692306</v>
      </c>
      <c r="H169" s="65">
        <f>H$124+700</f>
        <v>73000</v>
      </c>
    </row>
    <row r="170" spans="1:8" ht="15" customHeight="1">
      <c r="A170" s="109"/>
      <c r="B170" s="46"/>
      <c r="C170" s="46"/>
      <c r="D170" s="55" t="s">
        <v>22</v>
      </c>
      <c r="E170" s="84">
        <v>10</v>
      </c>
      <c r="F170" s="84">
        <f>(計算基礎!$G$19*計算基礎!$H$4/E170)*B$169</f>
        <v>44737.020000000004</v>
      </c>
      <c r="G170" s="74">
        <f t="shared" si="31"/>
        <v>82537.02</v>
      </c>
      <c r="H170" s="65">
        <f>H$125+700</f>
        <v>83300</v>
      </c>
    </row>
    <row r="171" spans="1:8" ht="15" customHeight="1">
      <c r="A171" s="109"/>
      <c r="B171" s="270" t="s">
        <v>88</v>
      </c>
      <c r="C171" s="46"/>
      <c r="D171" s="55" t="s">
        <v>23</v>
      </c>
      <c r="E171" s="84">
        <v>9</v>
      </c>
      <c r="F171" s="84">
        <f>(計算基礎!$G$19*計算基礎!$H$4/E171)*B$169</f>
        <v>49707.8</v>
      </c>
      <c r="G171" s="75">
        <f t="shared" si="31"/>
        <v>87507.8</v>
      </c>
      <c r="H171" s="65">
        <f>H$126+700</f>
        <v>88300</v>
      </c>
    </row>
    <row r="172" spans="1:8" ht="15" customHeight="1" thickBot="1">
      <c r="A172" s="110"/>
      <c r="B172" s="271">
        <v>8</v>
      </c>
      <c r="C172" s="48"/>
      <c r="D172" s="56" t="s">
        <v>24</v>
      </c>
      <c r="E172" s="106">
        <v>7</v>
      </c>
      <c r="F172" s="106">
        <f>(計算基礎!$G$19*計算基礎!$H$4/E172)*B$169</f>
        <v>63910.028571428571</v>
      </c>
      <c r="G172" s="74">
        <f t="shared" si="31"/>
        <v>101710.02857142857</v>
      </c>
      <c r="H172" s="67">
        <f>H$160+200</f>
        <v>102000</v>
      </c>
    </row>
    <row r="173" spans="1:8" ht="15" customHeight="1" thickTop="1">
      <c r="A173" s="109"/>
      <c r="B173" s="46"/>
      <c r="C173" s="46"/>
      <c r="D173" s="53" t="s">
        <v>19</v>
      </c>
      <c r="E173" s="103">
        <v>23</v>
      </c>
      <c r="F173" s="103">
        <f>(計算基礎!$G$19*計算基礎!$H$4/E173)*B$175</f>
        <v>19450.878260869562</v>
      </c>
      <c r="G173" s="200">
        <f t="shared" ref="G173:G178" si="32">F173+$C$175</f>
        <v>57250.878260869562</v>
      </c>
      <c r="H173" s="65">
        <f>H$128+700</f>
        <v>58000</v>
      </c>
    </row>
    <row r="174" spans="1:8" ht="15" customHeight="1">
      <c r="A174" s="109"/>
      <c r="B174" s="46" t="s">
        <v>89</v>
      </c>
      <c r="C174" s="46"/>
      <c r="D174" s="55" t="s">
        <v>20</v>
      </c>
      <c r="E174" s="84">
        <v>16</v>
      </c>
      <c r="F174" s="84">
        <f>(計算基礎!$G$19*計算基礎!$H$4/E174)*B$175</f>
        <v>27960.637499999997</v>
      </c>
      <c r="G174" s="74">
        <f t="shared" si="32"/>
        <v>65760.637499999997</v>
      </c>
      <c r="H174" s="65">
        <f>H$141+500</f>
        <v>66300</v>
      </c>
    </row>
    <row r="175" spans="1:8" ht="15" customHeight="1">
      <c r="A175" s="109">
        <v>2900</v>
      </c>
      <c r="B175" s="46">
        <v>6</v>
      </c>
      <c r="C175" s="46">
        <f>計算基礎!$J$2*B175</f>
        <v>37800</v>
      </c>
      <c r="D175" s="55" t="s">
        <v>21</v>
      </c>
      <c r="E175" s="84">
        <v>13</v>
      </c>
      <c r="F175" s="84">
        <f>(計算基礎!$G$19*計算基礎!$H$4/E175)*B$175</f>
        <v>34413.092307692306</v>
      </c>
      <c r="G175" s="74">
        <f t="shared" si="32"/>
        <v>72213.092307692306</v>
      </c>
      <c r="H175" s="65">
        <f>H$124+800</f>
        <v>73100</v>
      </c>
    </row>
    <row r="176" spans="1:8" ht="15" customHeight="1">
      <c r="A176" s="109"/>
      <c r="B176" s="46"/>
      <c r="C176" s="46"/>
      <c r="D176" s="55" t="s">
        <v>22</v>
      </c>
      <c r="E176" s="84">
        <v>10</v>
      </c>
      <c r="F176" s="84">
        <f>(計算基礎!$G$19*計算基礎!$H$4/E176)*B$175</f>
        <v>44737.020000000004</v>
      </c>
      <c r="G176" s="74">
        <f t="shared" si="32"/>
        <v>82537.02</v>
      </c>
      <c r="H176" s="65">
        <f>H$125+800</f>
        <v>83400</v>
      </c>
    </row>
    <row r="177" spans="1:8" ht="15" customHeight="1">
      <c r="A177" s="109"/>
      <c r="B177" s="270" t="s">
        <v>88</v>
      </c>
      <c r="C177" s="46"/>
      <c r="D177" s="55" t="s">
        <v>23</v>
      </c>
      <c r="E177" s="84">
        <v>9</v>
      </c>
      <c r="F177" s="84">
        <f>(計算基礎!$G$19*計算基礎!$H$4/E177)*B$175</f>
        <v>49707.8</v>
      </c>
      <c r="G177" s="75">
        <f t="shared" si="32"/>
        <v>87507.8</v>
      </c>
      <c r="H177" s="65">
        <f>H$126+800</f>
        <v>88400</v>
      </c>
    </row>
    <row r="178" spans="1:8" ht="15" customHeight="1" thickBot="1">
      <c r="A178" s="261"/>
      <c r="B178" s="273">
        <v>8</v>
      </c>
      <c r="C178" s="260"/>
      <c r="D178" s="121" t="s">
        <v>24</v>
      </c>
      <c r="E178" s="124">
        <v>7</v>
      </c>
      <c r="F178" s="124">
        <f>(計算基礎!$G$19*計算基礎!$H$4/E178)*B$175</f>
        <v>63910.028571428571</v>
      </c>
      <c r="G178" s="125">
        <f t="shared" si="32"/>
        <v>101710.02857142857</v>
      </c>
      <c r="H178" s="79">
        <f>H$160+300</f>
        <v>102100</v>
      </c>
    </row>
    <row r="179" spans="1:8" ht="15" customHeight="1" thickTop="1">
      <c r="A179" s="109"/>
      <c r="B179" s="46"/>
      <c r="C179" s="46"/>
      <c r="D179" s="53" t="s">
        <v>19</v>
      </c>
      <c r="E179" s="81">
        <v>25</v>
      </c>
      <c r="F179" s="81">
        <f>(計算基礎!$G$19*計算基礎!$H$4/E179)*B$181</f>
        <v>20877.275999999998</v>
      </c>
      <c r="G179" s="109">
        <f t="shared" ref="G179:G184" si="33">F179+$C$181</f>
        <v>64977.275999999998</v>
      </c>
      <c r="H179" s="73">
        <f t="shared" ref="H179:H184" si="34">ROUNDUP(G179,-2)</f>
        <v>65000</v>
      </c>
    </row>
    <row r="180" spans="1:8" ht="15" customHeight="1">
      <c r="A180" s="109"/>
      <c r="B180" s="46" t="s">
        <v>89</v>
      </c>
      <c r="C180" s="46"/>
      <c r="D180" s="55" t="s">
        <v>20</v>
      </c>
      <c r="E180" s="84">
        <v>17</v>
      </c>
      <c r="F180" s="82">
        <f>(計算基礎!$G$19*計算基礎!$H$4/E180)*B$181</f>
        <v>30701.876470588231</v>
      </c>
      <c r="G180" s="52">
        <f t="shared" si="33"/>
        <v>74801.876470588235</v>
      </c>
      <c r="H180" s="65">
        <f t="shared" si="34"/>
        <v>74900</v>
      </c>
    </row>
    <row r="181" spans="1:8" ht="15" customHeight="1">
      <c r="A181" s="109">
        <v>2950</v>
      </c>
      <c r="B181" s="46">
        <v>7</v>
      </c>
      <c r="C181" s="46">
        <f>計算基礎!$J$2*B181</f>
        <v>44100</v>
      </c>
      <c r="D181" s="55" t="s">
        <v>21</v>
      </c>
      <c r="E181" s="82">
        <v>13</v>
      </c>
      <c r="F181" s="82">
        <f>(計算基礎!$G$19*計算基礎!$H$4/E181)*B$181</f>
        <v>40148.607692307691</v>
      </c>
      <c r="G181" s="52">
        <f t="shared" si="33"/>
        <v>84248.607692307691</v>
      </c>
      <c r="H181" s="65">
        <f t="shared" si="34"/>
        <v>84300</v>
      </c>
    </row>
    <row r="182" spans="1:8" ht="15" customHeight="1">
      <c r="A182" s="109"/>
      <c r="B182" s="46"/>
      <c r="C182" s="46"/>
      <c r="D182" s="55" t="s">
        <v>22</v>
      </c>
      <c r="E182" s="82">
        <v>11</v>
      </c>
      <c r="F182" s="82">
        <f>(計算基礎!$G$19*計算基礎!$H$4/E182)*B$181</f>
        <v>47448.354545454546</v>
      </c>
      <c r="G182" s="52">
        <f t="shared" si="33"/>
        <v>91548.354545454553</v>
      </c>
      <c r="H182" s="65">
        <f t="shared" si="34"/>
        <v>91600</v>
      </c>
    </row>
    <row r="183" spans="1:8" ht="15" customHeight="1">
      <c r="A183" s="109"/>
      <c r="B183" s="270" t="s">
        <v>88</v>
      </c>
      <c r="C183" s="46"/>
      <c r="D183" s="55" t="s">
        <v>23</v>
      </c>
      <c r="E183" s="82">
        <v>9</v>
      </c>
      <c r="F183" s="82">
        <f>(計算基礎!$G$19*計算基礎!$H$4/E183)*B$181</f>
        <v>57992.433333333334</v>
      </c>
      <c r="G183" s="47">
        <f t="shared" si="33"/>
        <v>102092.43333333333</v>
      </c>
      <c r="H183" s="65">
        <f t="shared" si="34"/>
        <v>102100</v>
      </c>
    </row>
    <row r="184" spans="1:8" ht="15" customHeight="1" thickBot="1">
      <c r="A184" s="110"/>
      <c r="B184" s="271">
        <v>8</v>
      </c>
      <c r="C184" s="48"/>
      <c r="D184" s="56" t="s">
        <v>24</v>
      </c>
      <c r="E184" s="87">
        <v>8</v>
      </c>
      <c r="F184" s="57">
        <f>(計算基礎!$G$19*計算基礎!$H$4/E184)*B$181</f>
        <v>65241.487499999996</v>
      </c>
      <c r="G184" s="52">
        <f t="shared" si="33"/>
        <v>109341.48749999999</v>
      </c>
      <c r="H184" s="67">
        <f t="shared" si="34"/>
        <v>109400</v>
      </c>
    </row>
    <row r="185" spans="1:8" ht="15" customHeight="1" thickTop="1">
      <c r="A185" s="109"/>
      <c r="B185" s="46"/>
      <c r="C185" s="46"/>
      <c r="D185" s="55" t="s">
        <v>19</v>
      </c>
      <c r="E185" s="82">
        <v>25</v>
      </c>
      <c r="F185" s="58">
        <f>(計算基礎!$G$19*計算基礎!$H$4/E185)*B$187</f>
        <v>20877.275999999998</v>
      </c>
      <c r="G185" s="212">
        <f t="shared" ref="G185:G190" si="35">F185+$C$187</f>
        <v>64977.275999999998</v>
      </c>
      <c r="H185" s="65">
        <f>H$179+100</f>
        <v>65100</v>
      </c>
    </row>
    <row r="186" spans="1:8" ht="15" customHeight="1">
      <c r="A186" s="109"/>
      <c r="B186" s="46" t="s">
        <v>89</v>
      </c>
      <c r="C186" s="46"/>
      <c r="D186" s="55" t="s">
        <v>20</v>
      </c>
      <c r="E186" s="82">
        <v>17</v>
      </c>
      <c r="F186" s="55">
        <f>(計算基礎!$G$19*計算基礎!$H$4/E186)*B$187</f>
        <v>30701.876470588231</v>
      </c>
      <c r="G186" s="213">
        <f t="shared" si="35"/>
        <v>74801.876470588235</v>
      </c>
      <c r="H186" s="65">
        <f>H$180+100</f>
        <v>75000</v>
      </c>
    </row>
    <row r="187" spans="1:8" ht="15" customHeight="1">
      <c r="A187" s="109">
        <v>3000</v>
      </c>
      <c r="B187" s="46">
        <v>7</v>
      </c>
      <c r="C187" s="46">
        <f>計算基礎!$J$2*B187</f>
        <v>44100</v>
      </c>
      <c r="D187" s="55" t="s">
        <v>21</v>
      </c>
      <c r="E187" s="82">
        <v>13</v>
      </c>
      <c r="F187" s="55">
        <f>(計算基礎!$G$19*計算基礎!$H$4/E187)*B$187</f>
        <v>40148.607692307691</v>
      </c>
      <c r="G187" s="213">
        <f t="shared" si="35"/>
        <v>84248.607692307691</v>
      </c>
      <c r="H187" s="40">
        <f>H$181+100</f>
        <v>84400</v>
      </c>
    </row>
    <row r="188" spans="1:8" ht="15" customHeight="1">
      <c r="A188" s="109"/>
      <c r="B188" s="46"/>
      <c r="C188" s="46"/>
      <c r="D188" s="55" t="s">
        <v>22</v>
      </c>
      <c r="E188" s="82">
        <v>11</v>
      </c>
      <c r="F188" s="55">
        <f>(計算基礎!$G$19*計算基礎!$H$4/E188)*B$187</f>
        <v>47448.354545454546</v>
      </c>
      <c r="G188" s="213">
        <f t="shared" si="35"/>
        <v>91548.354545454553</v>
      </c>
      <c r="H188" s="40">
        <f>H$182+100</f>
        <v>91700</v>
      </c>
    </row>
    <row r="189" spans="1:8" ht="15" customHeight="1">
      <c r="A189" s="109"/>
      <c r="B189" s="270" t="s">
        <v>88</v>
      </c>
      <c r="C189" s="46"/>
      <c r="D189" s="55" t="s">
        <v>23</v>
      </c>
      <c r="E189" s="82">
        <v>9</v>
      </c>
      <c r="F189" s="55">
        <f>(計算基礎!$G$19*計算基礎!$H$4/E189)*B$187</f>
        <v>57992.433333333334</v>
      </c>
      <c r="G189" s="214">
        <f t="shared" si="35"/>
        <v>102092.43333333333</v>
      </c>
      <c r="H189" s="40">
        <f>H$183+100</f>
        <v>102200</v>
      </c>
    </row>
    <row r="190" spans="1:8" ht="15" customHeight="1" thickBot="1">
      <c r="A190" s="110"/>
      <c r="B190" s="271">
        <v>8</v>
      </c>
      <c r="C190" s="48"/>
      <c r="D190" s="56" t="s">
        <v>24</v>
      </c>
      <c r="E190" s="87">
        <v>8</v>
      </c>
      <c r="F190" s="56">
        <f>(計算基礎!$G$19*計算基礎!$H$4/E190)*B$187</f>
        <v>65241.487499999996</v>
      </c>
      <c r="G190" s="215">
        <f t="shared" si="35"/>
        <v>109341.48749999999</v>
      </c>
      <c r="H190" s="41">
        <f>H$184+100</f>
        <v>109500</v>
      </c>
    </row>
    <row r="191" spans="1:8" ht="15" customHeight="1" thickTop="1">
      <c r="A191" s="109"/>
      <c r="B191" s="46"/>
      <c r="C191" s="46"/>
      <c r="D191" s="55" t="s">
        <v>19</v>
      </c>
      <c r="E191" s="84">
        <v>25</v>
      </c>
      <c r="F191" s="77">
        <f>(計算基礎!$G$19*計算基礎!$H$4/E191)*B$193</f>
        <v>20877.275999999998</v>
      </c>
      <c r="G191" s="216">
        <f t="shared" ref="G191:G196" si="36">F191+$C$193</f>
        <v>64977.275999999998</v>
      </c>
      <c r="H191" s="65">
        <f>H$179+300</f>
        <v>65300</v>
      </c>
    </row>
    <row r="192" spans="1:8" ht="15" customHeight="1">
      <c r="A192" s="109"/>
      <c r="B192" s="46" t="s">
        <v>89</v>
      </c>
      <c r="C192" s="46"/>
      <c r="D192" s="55" t="s">
        <v>20</v>
      </c>
      <c r="E192" s="82">
        <v>17</v>
      </c>
      <c r="F192" s="77">
        <f>(計算基礎!$G$19*計算基礎!$H$4/E192)*B$193</f>
        <v>30701.876470588231</v>
      </c>
      <c r="G192" s="216">
        <f t="shared" si="36"/>
        <v>74801.876470588235</v>
      </c>
      <c r="H192" s="65">
        <f>H$180+300</f>
        <v>75200</v>
      </c>
    </row>
    <row r="193" spans="1:8" ht="15" customHeight="1">
      <c r="A193" s="109">
        <v>3100</v>
      </c>
      <c r="B193" s="46">
        <v>7</v>
      </c>
      <c r="C193" s="46">
        <f>計算基礎!$J$2*B193</f>
        <v>44100</v>
      </c>
      <c r="D193" s="55" t="s">
        <v>21</v>
      </c>
      <c r="E193" s="82">
        <v>13</v>
      </c>
      <c r="F193" s="77">
        <f>(計算基礎!$G$19*計算基礎!$H$4/E193)*B$193</f>
        <v>40148.607692307691</v>
      </c>
      <c r="G193" s="216">
        <f t="shared" si="36"/>
        <v>84248.607692307691</v>
      </c>
      <c r="H193" s="40">
        <f>H$181+300</f>
        <v>84600</v>
      </c>
    </row>
    <row r="194" spans="1:8" ht="15" customHeight="1">
      <c r="A194" s="109"/>
      <c r="B194" s="46"/>
      <c r="C194" s="46"/>
      <c r="D194" s="55" t="s">
        <v>22</v>
      </c>
      <c r="E194" s="82">
        <v>11</v>
      </c>
      <c r="F194" s="77">
        <f>(計算基礎!$G$19*計算基礎!$H$4/E194)*B$193</f>
        <v>47448.354545454546</v>
      </c>
      <c r="G194" s="216">
        <f t="shared" si="36"/>
        <v>91548.354545454553</v>
      </c>
      <c r="H194" s="40">
        <f>H$182+300</f>
        <v>91900</v>
      </c>
    </row>
    <row r="195" spans="1:8" ht="15" customHeight="1">
      <c r="A195" s="109"/>
      <c r="B195" s="270" t="s">
        <v>88</v>
      </c>
      <c r="C195" s="46"/>
      <c r="D195" s="55" t="s">
        <v>23</v>
      </c>
      <c r="E195" s="82">
        <v>9</v>
      </c>
      <c r="F195" s="77">
        <f>(計算基礎!$G$19*計算基礎!$H$4/E195)*B$193</f>
        <v>57992.433333333334</v>
      </c>
      <c r="G195" s="216">
        <f t="shared" si="36"/>
        <v>102092.43333333333</v>
      </c>
      <c r="H195" s="40">
        <f>H$183+300</f>
        <v>102400</v>
      </c>
    </row>
    <row r="196" spans="1:8" ht="15" customHeight="1" thickBot="1">
      <c r="A196" s="110"/>
      <c r="B196" s="271">
        <v>8</v>
      </c>
      <c r="C196" s="48"/>
      <c r="D196" s="56" t="s">
        <v>24</v>
      </c>
      <c r="E196" s="87">
        <v>8</v>
      </c>
      <c r="F196" s="217">
        <f>(計算基礎!$G$19*計算基礎!$H$4/E196)*B$193</f>
        <v>65241.487499999996</v>
      </c>
      <c r="G196" s="218">
        <f t="shared" si="36"/>
        <v>109341.48749999999</v>
      </c>
      <c r="H196" s="41">
        <f>H$184+300</f>
        <v>109700</v>
      </c>
    </row>
    <row r="197" spans="1:8" ht="15" customHeight="1" thickTop="1">
      <c r="A197" s="109"/>
      <c r="B197" s="46"/>
      <c r="C197" s="46"/>
      <c r="D197" s="55" t="s">
        <v>19</v>
      </c>
      <c r="E197" s="84">
        <v>24</v>
      </c>
      <c r="F197" s="103">
        <f>(計算基礎!$G$19*計算基礎!$H$4/E197)*B$199</f>
        <v>21747.162499999999</v>
      </c>
      <c r="G197" s="122">
        <f t="shared" ref="G197:G202" si="37">F197+$C$199</f>
        <v>65847.162500000006</v>
      </c>
      <c r="H197" s="65">
        <f>ROUNDUP(G197,-2)</f>
        <v>65900</v>
      </c>
    </row>
    <row r="198" spans="1:8" ht="15" customHeight="1">
      <c r="A198" s="109"/>
      <c r="B198" s="46" t="s">
        <v>89</v>
      </c>
      <c r="C198" s="46"/>
      <c r="D198" s="55" t="s">
        <v>20</v>
      </c>
      <c r="E198" s="84">
        <v>17</v>
      </c>
      <c r="F198" s="84">
        <f>(計算基礎!$G$19*計算基礎!$H$4/E198)*B$199</f>
        <v>30701.876470588231</v>
      </c>
      <c r="G198" s="74">
        <f t="shared" si="37"/>
        <v>74801.876470588235</v>
      </c>
      <c r="H198" s="65">
        <f>H$180+500</f>
        <v>75400</v>
      </c>
    </row>
    <row r="199" spans="1:8" ht="15" customHeight="1">
      <c r="A199" s="109">
        <v>3200</v>
      </c>
      <c r="B199" s="46">
        <v>7</v>
      </c>
      <c r="C199" s="46">
        <f>計算基礎!$J$2*B199</f>
        <v>44100</v>
      </c>
      <c r="D199" s="55" t="s">
        <v>21</v>
      </c>
      <c r="E199" s="84">
        <v>13</v>
      </c>
      <c r="F199" s="84">
        <f>(計算基礎!$G$19*計算基礎!$H$4/E199)*B$199</f>
        <v>40148.607692307691</v>
      </c>
      <c r="G199" s="74">
        <f t="shared" si="37"/>
        <v>84248.607692307691</v>
      </c>
      <c r="H199" s="40">
        <f>H$181+500</f>
        <v>84800</v>
      </c>
    </row>
    <row r="200" spans="1:8" ht="15" customHeight="1">
      <c r="A200" s="109"/>
      <c r="B200" s="46"/>
      <c r="C200" s="46"/>
      <c r="D200" s="55" t="s">
        <v>22</v>
      </c>
      <c r="E200" s="84">
        <v>11</v>
      </c>
      <c r="F200" s="84">
        <f>(計算基礎!$G$19*計算基礎!$H$4/E200)*B$199</f>
        <v>47448.354545454546</v>
      </c>
      <c r="G200" s="74">
        <f t="shared" si="37"/>
        <v>91548.354545454553</v>
      </c>
      <c r="H200" s="40">
        <f>H$182+500</f>
        <v>92100</v>
      </c>
    </row>
    <row r="201" spans="1:8" ht="15" customHeight="1">
      <c r="A201" s="109"/>
      <c r="B201" s="270" t="s">
        <v>88</v>
      </c>
      <c r="C201" s="46"/>
      <c r="D201" s="55" t="s">
        <v>23</v>
      </c>
      <c r="E201" s="84">
        <v>9</v>
      </c>
      <c r="F201" s="84">
        <f>(計算基礎!$G$19*計算基礎!$H$4/E201)*B$199</f>
        <v>57992.433333333334</v>
      </c>
      <c r="G201" s="74">
        <f t="shared" si="37"/>
        <v>102092.43333333333</v>
      </c>
      <c r="H201" s="40">
        <f>H$183+500</f>
        <v>102600</v>
      </c>
    </row>
    <row r="202" spans="1:8" ht="15" customHeight="1" thickBot="1">
      <c r="A202" s="45"/>
      <c r="B202" s="272">
        <v>8</v>
      </c>
      <c r="C202" s="53"/>
      <c r="D202" s="55" t="s">
        <v>24</v>
      </c>
      <c r="E202" s="84">
        <v>8</v>
      </c>
      <c r="F202" s="84">
        <f>(計算基礎!$G$19*計算基礎!$H$4/E202)*B$199</f>
        <v>65241.487499999996</v>
      </c>
      <c r="G202" s="219">
        <f t="shared" si="37"/>
        <v>109341.48749999999</v>
      </c>
      <c r="H202" s="43">
        <f>H$184+500</f>
        <v>109900</v>
      </c>
    </row>
    <row r="204" spans="1:8" ht="14.25" thickBot="1"/>
    <row r="205" spans="1:8" ht="15" customHeight="1" thickBot="1">
      <c r="A205" s="33" t="s">
        <v>1</v>
      </c>
      <c r="B205" s="105" t="s">
        <v>35</v>
      </c>
      <c r="C205" s="32" t="str">
        <f>"融着費(@" &amp; 計算基礎!$J$2&amp;")"</f>
        <v>融着費(@6300)</v>
      </c>
      <c r="D205" s="33" t="s">
        <v>0</v>
      </c>
      <c r="E205" s="105" t="s">
        <v>3</v>
      </c>
      <c r="F205" s="31" t="s">
        <v>2</v>
      </c>
      <c r="G205" s="37" t="s">
        <v>36</v>
      </c>
      <c r="H205" s="70" t="s">
        <v>49</v>
      </c>
    </row>
    <row r="206" spans="1:8" ht="15" customHeight="1">
      <c r="A206" s="130"/>
      <c r="B206" s="44"/>
      <c r="C206" s="44"/>
      <c r="D206" s="64" t="s">
        <v>19</v>
      </c>
      <c r="E206" s="117">
        <v>24</v>
      </c>
      <c r="F206" s="117">
        <f>(計算基礎!$G$19*計算基礎!$H$4/E206)*B$208</f>
        <v>21747.162499999999</v>
      </c>
      <c r="G206" s="118">
        <f t="shared" ref="G206:G211" si="38">F206+$C$208</f>
        <v>65847.162500000006</v>
      </c>
      <c r="H206" s="119">
        <f>H$197+200</f>
        <v>66100</v>
      </c>
    </row>
    <row r="207" spans="1:8" ht="15" customHeight="1">
      <c r="A207" s="109"/>
      <c r="B207" s="46" t="s">
        <v>89</v>
      </c>
      <c r="C207" s="46"/>
      <c r="D207" s="55" t="s">
        <v>20</v>
      </c>
      <c r="E207" s="84">
        <v>17</v>
      </c>
      <c r="F207" s="84">
        <f>(計算基礎!$G$19*計算基礎!$H$4/E207)*B$208</f>
        <v>30701.876470588231</v>
      </c>
      <c r="G207" s="219">
        <f t="shared" si="38"/>
        <v>74801.876470588235</v>
      </c>
      <c r="H207" s="65">
        <f>H$180+700</f>
        <v>75600</v>
      </c>
    </row>
    <row r="208" spans="1:8" ht="15" customHeight="1">
      <c r="A208" s="109">
        <v>3300</v>
      </c>
      <c r="B208" s="46">
        <v>7</v>
      </c>
      <c r="C208" s="46">
        <f>計算基礎!$J$2*B208</f>
        <v>44100</v>
      </c>
      <c r="D208" s="55" t="s">
        <v>21</v>
      </c>
      <c r="E208" s="84">
        <v>13</v>
      </c>
      <c r="F208" s="84">
        <f>(計算基礎!$G$19*計算基礎!$H$4/E208)*B$208</f>
        <v>40148.607692307691</v>
      </c>
      <c r="G208" s="219">
        <f t="shared" si="38"/>
        <v>84248.607692307691</v>
      </c>
      <c r="H208" s="40">
        <f>H$181+700</f>
        <v>85000</v>
      </c>
    </row>
    <row r="209" spans="1:8" ht="15" customHeight="1">
      <c r="A209" s="109"/>
      <c r="B209" s="46"/>
      <c r="C209" s="46"/>
      <c r="D209" s="55" t="s">
        <v>22</v>
      </c>
      <c r="E209" s="84">
        <v>11</v>
      </c>
      <c r="F209" s="84">
        <f>(計算基礎!$G$19*計算基礎!$H$4/E209)*B$208</f>
        <v>47448.354545454546</v>
      </c>
      <c r="G209" s="219">
        <f t="shared" si="38"/>
        <v>91548.354545454553</v>
      </c>
      <c r="H209" s="40">
        <f>H$182+700</f>
        <v>92300</v>
      </c>
    </row>
    <row r="210" spans="1:8" ht="15" customHeight="1">
      <c r="A210" s="109"/>
      <c r="B210" s="270" t="s">
        <v>88</v>
      </c>
      <c r="C210" s="46"/>
      <c r="D210" s="55" t="s">
        <v>23</v>
      </c>
      <c r="E210" s="84">
        <v>9</v>
      </c>
      <c r="F210" s="84">
        <f>(計算基礎!$G$19*計算基礎!$H$4/E210)*B$208</f>
        <v>57992.433333333334</v>
      </c>
      <c r="G210" s="219">
        <f t="shared" si="38"/>
        <v>102092.43333333333</v>
      </c>
      <c r="H210" s="40">
        <f>H$183+700</f>
        <v>102800</v>
      </c>
    </row>
    <row r="211" spans="1:8" ht="15" customHeight="1" thickBot="1">
      <c r="A211" s="110"/>
      <c r="B211" s="271">
        <v>8</v>
      </c>
      <c r="C211" s="48"/>
      <c r="D211" s="56" t="s">
        <v>54</v>
      </c>
      <c r="E211" s="106">
        <v>8</v>
      </c>
      <c r="F211" s="106">
        <f>(計算基礎!$G$19*計算基礎!$H$4/E211)*B$208</f>
        <v>65241.487499999996</v>
      </c>
      <c r="G211" s="216">
        <f t="shared" si="38"/>
        <v>109341.48749999999</v>
      </c>
      <c r="H211" s="41">
        <f>H$184+700</f>
        <v>110100</v>
      </c>
    </row>
    <row r="212" spans="1:8" ht="15" customHeight="1" thickTop="1">
      <c r="A212" s="109"/>
      <c r="B212" s="46"/>
      <c r="C212" s="46"/>
      <c r="D212" s="53" t="s">
        <v>19</v>
      </c>
      <c r="E212" s="103">
        <v>24</v>
      </c>
      <c r="F212" s="103">
        <f>(計算基礎!$G$19*計算基礎!$H$4/E212)*B$214</f>
        <v>21747.162499999999</v>
      </c>
      <c r="G212" s="200">
        <f t="shared" ref="G212:G217" si="39">F212+$C$214</f>
        <v>65847.162500000006</v>
      </c>
      <c r="H212" s="119">
        <f>H$197+400</f>
        <v>66300</v>
      </c>
    </row>
    <row r="213" spans="1:8" ht="15" customHeight="1">
      <c r="A213" s="109"/>
      <c r="B213" s="46" t="s">
        <v>89</v>
      </c>
      <c r="C213" s="46"/>
      <c r="D213" s="55" t="s">
        <v>20</v>
      </c>
      <c r="E213" s="84">
        <v>17</v>
      </c>
      <c r="F213" s="84">
        <f>(計算基礎!$G$19*計算基礎!$H$4/E213)*B$214</f>
        <v>30701.876470588231</v>
      </c>
      <c r="G213" s="219">
        <f t="shared" si="39"/>
        <v>74801.876470588235</v>
      </c>
      <c r="H213" s="65">
        <f>H$180+900</f>
        <v>75800</v>
      </c>
    </row>
    <row r="214" spans="1:8" ht="15" customHeight="1">
      <c r="A214" s="109">
        <v>3400</v>
      </c>
      <c r="B214" s="46">
        <v>7</v>
      </c>
      <c r="C214" s="46">
        <f>計算基礎!$J$2*B214</f>
        <v>44100</v>
      </c>
      <c r="D214" s="55" t="s">
        <v>21</v>
      </c>
      <c r="E214" s="84">
        <v>13</v>
      </c>
      <c r="F214" s="84">
        <f>(計算基礎!$G$19*計算基礎!$H$4/E214)*B$214</f>
        <v>40148.607692307691</v>
      </c>
      <c r="G214" s="219">
        <f t="shared" si="39"/>
        <v>84248.607692307691</v>
      </c>
      <c r="H214" s="40">
        <f>H$181+900</f>
        <v>85200</v>
      </c>
    </row>
    <row r="215" spans="1:8" ht="15" customHeight="1">
      <c r="A215" s="109"/>
      <c r="B215" s="46"/>
      <c r="C215" s="46"/>
      <c r="D215" s="55" t="s">
        <v>22</v>
      </c>
      <c r="E215" s="84">
        <v>11</v>
      </c>
      <c r="F215" s="84">
        <f>(計算基礎!$G$19*計算基礎!$H$4/E215)*B$214</f>
        <v>47448.354545454546</v>
      </c>
      <c r="G215" s="219">
        <f t="shared" si="39"/>
        <v>91548.354545454553</v>
      </c>
      <c r="H215" s="40">
        <f>H$182+900</f>
        <v>92500</v>
      </c>
    </row>
    <row r="216" spans="1:8" ht="15" customHeight="1">
      <c r="A216" s="109"/>
      <c r="B216" s="270" t="s">
        <v>88</v>
      </c>
      <c r="C216" s="46"/>
      <c r="D216" s="55" t="s">
        <v>23</v>
      </c>
      <c r="E216" s="84">
        <v>9</v>
      </c>
      <c r="F216" s="84">
        <f>(計算基礎!$G$19*計算基礎!$H$4/E216)*B$214</f>
        <v>57992.433333333334</v>
      </c>
      <c r="G216" s="219">
        <f t="shared" si="39"/>
        <v>102092.43333333333</v>
      </c>
      <c r="H216" s="40">
        <f>H$183+900</f>
        <v>103000</v>
      </c>
    </row>
    <row r="217" spans="1:8" ht="15" customHeight="1" thickBot="1">
      <c r="A217" s="109"/>
      <c r="B217" s="273">
        <v>9</v>
      </c>
      <c r="C217" s="46"/>
      <c r="D217" s="57" t="s">
        <v>24</v>
      </c>
      <c r="E217" s="85">
        <v>8</v>
      </c>
      <c r="F217" s="85">
        <f>(計算基礎!$G$19*計算基礎!$H$4/E217)*B$214</f>
        <v>65241.487499999996</v>
      </c>
      <c r="G217" s="216">
        <f t="shared" si="39"/>
        <v>109341.48749999999</v>
      </c>
      <c r="H217" s="176">
        <f>H$184+900</f>
        <v>110300</v>
      </c>
    </row>
    <row r="218" spans="1:8" ht="15" customHeight="1" thickTop="1">
      <c r="A218" s="259"/>
      <c r="B218" s="46"/>
      <c r="C218" s="258"/>
      <c r="D218" s="258" t="s">
        <v>19</v>
      </c>
      <c r="E218" s="204">
        <v>25</v>
      </c>
      <c r="F218" s="204">
        <f>(計算基礎!$G$19*計算基礎!$H$4/E218)*B$220</f>
        <v>23859.743999999999</v>
      </c>
      <c r="G218" s="224">
        <f t="shared" ref="G218:G223" si="40">F218+$C$220</f>
        <v>74259.744000000006</v>
      </c>
      <c r="H218" s="206">
        <f t="shared" ref="H218:H223" si="41">ROUNDUP(G218,-2)</f>
        <v>74300</v>
      </c>
    </row>
    <row r="219" spans="1:8" ht="15" customHeight="1">
      <c r="A219" s="109"/>
      <c r="B219" s="46" t="s">
        <v>89</v>
      </c>
      <c r="C219" s="46"/>
      <c r="D219" s="55" t="s">
        <v>20</v>
      </c>
      <c r="E219" s="84">
        <v>18</v>
      </c>
      <c r="F219" s="84">
        <f>(計算基礎!$G$19*計算基礎!$H$4/E219)*B$220</f>
        <v>33138.533333333333</v>
      </c>
      <c r="G219" s="219">
        <f t="shared" si="40"/>
        <v>83538.533333333326</v>
      </c>
      <c r="H219" s="65">
        <f t="shared" si="41"/>
        <v>83600</v>
      </c>
    </row>
    <row r="220" spans="1:8" ht="15" customHeight="1">
      <c r="A220" s="109">
        <v>3500</v>
      </c>
      <c r="B220" s="46">
        <v>8</v>
      </c>
      <c r="C220" s="46">
        <f>計算基礎!$J$2*B220</f>
        <v>50400</v>
      </c>
      <c r="D220" s="55" t="s">
        <v>21</v>
      </c>
      <c r="E220" s="84">
        <v>14</v>
      </c>
      <c r="F220" s="84">
        <f>(計算基礎!$G$19*計算基礎!$H$4/E220)*B$220</f>
        <v>42606.685714285712</v>
      </c>
      <c r="G220" s="219">
        <f t="shared" si="40"/>
        <v>93006.685714285704</v>
      </c>
      <c r="H220" s="65">
        <f t="shared" si="41"/>
        <v>93100</v>
      </c>
    </row>
    <row r="221" spans="1:8" ht="15" customHeight="1">
      <c r="A221" s="109"/>
      <c r="B221" s="46"/>
      <c r="C221" s="46"/>
      <c r="D221" s="55" t="s">
        <v>22</v>
      </c>
      <c r="E221" s="84">
        <v>11</v>
      </c>
      <c r="F221" s="84">
        <f>(計算基礎!$G$19*計算基礎!$H$4/E221)*B$220</f>
        <v>54226.69090909091</v>
      </c>
      <c r="G221" s="219">
        <f t="shared" si="40"/>
        <v>104626.69090909092</v>
      </c>
      <c r="H221" s="65">
        <f t="shared" si="41"/>
        <v>104700</v>
      </c>
    </row>
    <row r="222" spans="1:8" ht="15" customHeight="1">
      <c r="A222" s="109"/>
      <c r="B222" s="270" t="s">
        <v>88</v>
      </c>
      <c r="C222" s="46"/>
      <c r="D222" s="55" t="s">
        <v>23</v>
      </c>
      <c r="E222" s="84">
        <v>9</v>
      </c>
      <c r="F222" s="84">
        <f>(計算基礎!$G$19*計算基礎!$H$4/E222)*B$220</f>
        <v>66277.066666666666</v>
      </c>
      <c r="G222" s="219">
        <f t="shared" si="40"/>
        <v>116677.06666666667</v>
      </c>
      <c r="H222" s="65">
        <f t="shared" si="41"/>
        <v>116700</v>
      </c>
    </row>
    <row r="223" spans="1:8" ht="15" customHeight="1" thickBot="1">
      <c r="A223" s="110"/>
      <c r="B223" s="271">
        <v>9</v>
      </c>
      <c r="C223" s="48"/>
      <c r="D223" s="56" t="s">
        <v>24</v>
      </c>
      <c r="E223" s="106">
        <v>8</v>
      </c>
      <c r="F223" s="106">
        <f>(計算基礎!$G$19*計算基礎!$H$4/E223)*B$220</f>
        <v>74561.7</v>
      </c>
      <c r="G223" s="218">
        <f t="shared" si="40"/>
        <v>124961.7</v>
      </c>
      <c r="H223" s="67">
        <f t="shared" si="41"/>
        <v>125000</v>
      </c>
    </row>
    <row r="224" spans="1:8" ht="15" customHeight="1" thickTop="1">
      <c r="A224" s="109"/>
      <c r="B224" s="46"/>
      <c r="C224" s="46"/>
      <c r="D224" s="53" t="s">
        <v>19</v>
      </c>
      <c r="E224" s="103">
        <v>25</v>
      </c>
      <c r="F224" s="103">
        <f>(計算基礎!$G$19*計算基礎!$H$4/E224)*B$226</f>
        <v>23859.743999999999</v>
      </c>
      <c r="G224" s="220">
        <f t="shared" ref="G224:G229" si="42">F224+$C$226</f>
        <v>74259.744000000006</v>
      </c>
      <c r="H224" s="65">
        <f>H$218+200</f>
        <v>74500</v>
      </c>
    </row>
    <row r="225" spans="1:8" ht="15" customHeight="1">
      <c r="A225" s="109"/>
      <c r="B225" s="46" t="s">
        <v>89</v>
      </c>
      <c r="C225" s="46"/>
      <c r="D225" s="55" t="s">
        <v>20</v>
      </c>
      <c r="E225" s="84">
        <v>18</v>
      </c>
      <c r="F225" s="84">
        <f>(計算基礎!$G$19*計算基礎!$H$4/E225)*B$226</f>
        <v>33138.533333333333</v>
      </c>
      <c r="G225" s="219">
        <f t="shared" si="42"/>
        <v>83538.533333333326</v>
      </c>
      <c r="H225" s="65">
        <f>H$219+200</f>
        <v>83800</v>
      </c>
    </row>
    <row r="226" spans="1:8" ht="15" customHeight="1">
      <c r="A226" s="109">
        <v>3600</v>
      </c>
      <c r="B226" s="46">
        <v>8</v>
      </c>
      <c r="C226" s="46">
        <f>計算基礎!$J$2*B226</f>
        <v>50400</v>
      </c>
      <c r="D226" s="55" t="s">
        <v>21</v>
      </c>
      <c r="E226" s="84">
        <v>14</v>
      </c>
      <c r="F226" s="84">
        <f>(計算基礎!$G$19*計算基礎!$H$4/E226)*B$226</f>
        <v>42606.685714285712</v>
      </c>
      <c r="G226" s="219">
        <f t="shared" si="42"/>
        <v>93006.685714285704</v>
      </c>
      <c r="H226" s="65">
        <f>H$220+200</f>
        <v>93300</v>
      </c>
    </row>
    <row r="227" spans="1:8" ht="15" customHeight="1">
      <c r="A227" s="109"/>
      <c r="B227" s="46"/>
      <c r="C227" s="46"/>
      <c r="D227" s="55" t="s">
        <v>22</v>
      </c>
      <c r="E227" s="84">
        <v>11</v>
      </c>
      <c r="F227" s="84">
        <f>(計算基礎!$G$19*計算基礎!$H$4/E227)*B$226</f>
        <v>54226.69090909091</v>
      </c>
      <c r="G227" s="219">
        <f t="shared" si="42"/>
        <v>104626.69090909092</v>
      </c>
      <c r="H227" s="65">
        <f>H$221+200</f>
        <v>104900</v>
      </c>
    </row>
    <row r="228" spans="1:8" ht="15" customHeight="1">
      <c r="A228" s="109"/>
      <c r="B228" s="270" t="s">
        <v>88</v>
      </c>
      <c r="C228" s="46"/>
      <c r="D228" s="55" t="s">
        <v>23</v>
      </c>
      <c r="E228" s="84">
        <v>9</v>
      </c>
      <c r="F228" s="84">
        <f>(計算基礎!$G$19*計算基礎!$H$4/E228)*B$226</f>
        <v>66277.066666666666</v>
      </c>
      <c r="G228" s="219">
        <f t="shared" si="42"/>
        <v>116677.06666666667</v>
      </c>
      <c r="H228" s="65">
        <f>H$222+200</f>
        <v>116900</v>
      </c>
    </row>
    <row r="229" spans="1:8" ht="15" customHeight="1" thickBot="1">
      <c r="A229" s="109"/>
      <c r="B229" s="271">
        <v>9</v>
      </c>
      <c r="C229" s="46"/>
      <c r="D229" s="57" t="s">
        <v>24</v>
      </c>
      <c r="E229" s="85">
        <v>8</v>
      </c>
      <c r="F229" s="85">
        <f>(計算基礎!$G$19*計算基礎!$H$4/E229)*B$226</f>
        <v>74561.7</v>
      </c>
      <c r="G229" s="216">
        <f t="shared" si="42"/>
        <v>124961.7</v>
      </c>
      <c r="H229" s="203">
        <f>H$223+200</f>
        <v>125200</v>
      </c>
    </row>
    <row r="230" spans="1:8" ht="15" customHeight="1" thickTop="1">
      <c r="A230" s="59"/>
      <c r="B230" s="50"/>
      <c r="C230" s="50"/>
      <c r="D230" s="58" t="s">
        <v>19</v>
      </c>
      <c r="E230" s="209">
        <v>25</v>
      </c>
      <c r="F230" s="86">
        <f>(計算基礎!$G$19*計算基礎!$H$4/E230)*B$232</f>
        <v>23859.743999999999</v>
      </c>
      <c r="G230" s="222">
        <f t="shared" ref="G230:G235" si="43">F230+$C$232</f>
        <v>74259.744000000006</v>
      </c>
      <c r="H230" s="68">
        <f>H$218+400</f>
        <v>74700</v>
      </c>
    </row>
    <row r="231" spans="1:8" ht="15" customHeight="1">
      <c r="A231" s="109"/>
      <c r="B231" s="46" t="s">
        <v>89</v>
      </c>
      <c r="C231" s="46"/>
      <c r="D231" s="55" t="s">
        <v>20</v>
      </c>
      <c r="E231" s="66">
        <v>18</v>
      </c>
      <c r="F231" s="82">
        <f>(計算基礎!$G$19*計算基礎!$H$4/E231)*B$232</f>
        <v>33138.533333333333</v>
      </c>
      <c r="G231" s="214">
        <f t="shared" si="43"/>
        <v>83538.533333333326</v>
      </c>
      <c r="H231" s="65">
        <f>H$219+400</f>
        <v>84000</v>
      </c>
    </row>
    <row r="232" spans="1:8" ht="15" customHeight="1">
      <c r="A232" s="109">
        <v>3700</v>
      </c>
      <c r="B232" s="46">
        <v>8</v>
      </c>
      <c r="C232" s="46">
        <f>計算基礎!$J$2*B232</f>
        <v>50400</v>
      </c>
      <c r="D232" s="55" t="s">
        <v>21</v>
      </c>
      <c r="E232" s="66">
        <v>14</v>
      </c>
      <c r="F232" s="82">
        <f>(計算基礎!$G$19*計算基礎!$H$4/E232)*B$232</f>
        <v>42606.685714285712</v>
      </c>
      <c r="G232" s="214">
        <f t="shared" si="43"/>
        <v>93006.685714285704</v>
      </c>
      <c r="H232" s="65">
        <f>H$220+400</f>
        <v>93500</v>
      </c>
    </row>
    <row r="233" spans="1:8" ht="15" customHeight="1">
      <c r="A233" s="109"/>
      <c r="B233" s="46"/>
      <c r="C233" s="46"/>
      <c r="D233" s="55" t="s">
        <v>22</v>
      </c>
      <c r="E233" s="66">
        <v>11</v>
      </c>
      <c r="F233" s="82">
        <f>(計算基礎!$G$19*計算基礎!$H$4/E233)*B$232</f>
        <v>54226.69090909091</v>
      </c>
      <c r="G233" s="214">
        <f t="shared" si="43"/>
        <v>104626.69090909092</v>
      </c>
      <c r="H233" s="65">
        <f>H$221+400</f>
        <v>105100</v>
      </c>
    </row>
    <row r="234" spans="1:8" ht="15" customHeight="1">
      <c r="A234" s="109"/>
      <c r="B234" s="270" t="s">
        <v>88</v>
      </c>
      <c r="C234" s="46"/>
      <c r="D234" s="55" t="s">
        <v>23</v>
      </c>
      <c r="E234" s="66">
        <v>9</v>
      </c>
      <c r="F234" s="82">
        <f>(計算基礎!$G$19*計算基礎!$H$4/E234)*B$232</f>
        <v>66277.066666666666</v>
      </c>
      <c r="G234" s="214">
        <f t="shared" si="43"/>
        <v>116677.06666666667</v>
      </c>
      <c r="H234" s="65">
        <f>H$222+400</f>
        <v>117100</v>
      </c>
    </row>
    <row r="235" spans="1:8" ht="15" customHeight="1" thickBot="1">
      <c r="A235" s="110"/>
      <c r="B235" s="271">
        <v>9</v>
      </c>
      <c r="C235" s="48"/>
      <c r="D235" s="56" t="s">
        <v>24</v>
      </c>
      <c r="E235" s="76">
        <v>8</v>
      </c>
      <c r="F235" s="56">
        <f>(計算基礎!$G$19*計算基礎!$H$4/E235)*B$232</f>
        <v>74561.7</v>
      </c>
      <c r="G235" s="215">
        <f t="shared" si="43"/>
        <v>124961.7</v>
      </c>
      <c r="H235" s="67">
        <f>H$223+400</f>
        <v>125400</v>
      </c>
    </row>
    <row r="236" spans="1:8" ht="15" customHeight="1" thickTop="1">
      <c r="A236" s="109"/>
      <c r="B236" s="46"/>
      <c r="C236" s="46"/>
      <c r="D236" s="55" t="s">
        <v>19</v>
      </c>
      <c r="E236" s="103">
        <v>25</v>
      </c>
      <c r="F236" s="81">
        <f>(計算基礎!$G$19*計算基礎!$H$4/E236)*B$238</f>
        <v>23859.743999999999</v>
      </c>
      <c r="G236" s="221">
        <f t="shared" ref="G236:G241" si="44">F236+$C$238</f>
        <v>74259.744000000006</v>
      </c>
      <c r="H236" s="73">
        <f>H$218+600</f>
        <v>74900</v>
      </c>
    </row>
    <row r="237" spans="1:8" ht="15" customHeight="1">
      <c r="A237" s="109"/>
      <c r="B237" s="46" t="s">
        <v>89</v>
      </c>
      <c r="C237" s="46"/>
      <c r="D237" s="55" t="s">
        <v>20</v>
      </c>
      <c r="E237" s="84">
        <v>18</v>
      </c>
      <c r="F237" s="82">
        <f>(計算基礎!$G$19*計算基礎!$H$4/E237)*B$238</f>
        <v>33138.533333333333</v>
      </c>
      <c r="G237" s="214">
        <f t="shared" si="44"/>
        <v>83538.533333333326</v>
      </c>
      <c r="H237" s="65">
        <f>H$219+600</f>
        <v>84200</v>
      </c>
    </row>
    <row r="238" spans="1:8" ht="15" customHeight="1">
      <c r="A238" s="109">
        <v>3800</v>
      </c>
      <c r="B238" s="46">
        <v>8</v>
      </c>
      <c r="C238" s="46">
        <f>計算基礎!$J$2*B238</f>
        <v>50400</v>
      </c>
      <c r="D238" s="55" t="s">
        <v>21</v>
      </c>
      <c r="E238" s="84">
        <v>14</v>
      </c>
      <c r="F238" s="82">
        <f>(計算基礎!$G$19*計算基礎!$H$4/E238)*B$238</f>
        <v>42606.685714285712</v>
      </c>
      <c r="G238" s="214">
        <f t="shared" si="44"/>
        <v>93006.685714285704</v>
      </c>
      <c r="H238" s="65">
        <f>H$220+600</f>
        <v>93700</v>
      </c>
    </row>
    <row r="239" spans="1:8" ht="15" customHeight="1">
      <c r="A239" s="109"/>
      <c r="B239" s="46"/>
      <c r="C239" s="46"/>
      <c r="D239" s="55" t="s">
        <v>22</v>
      </c>
      <c r="E239" s="84">
        <v>11</v>
      </c>
      <c r="F239" s="82">
        <f>(計算基礎!$G$19*計算基礎!$H$4/E239)*B$238</f>
        <v>54226.69090909091</v>
      </c>
      <c r="G239" s="214">
        <f t="shared" si="44"/>
        <v>104626.69090909092</v>
      </c>
      <c r="H239" s="65">
        <f>H$221+600</f>
        <v>105300</v>
      </c>
    </row>
    <row r="240" spans="1:8" ht="15" customHeight="1">
      <c r="A240" s="109"/>
      <c r="B240" s="270" t="s">
        <v>88</v>
      </c>
      <c r="C240" s="46"/>
      <c r="D240" s="55" t="s">
        <v>23</v>
      </c>
      <c r="E240" s="84">
        <v>9</v>
      </c>
      <c r="F240" s="82">
        <f>(計算基礎!$G$19*計算基礎!$H$4/E240)*B$238</f>
        <v>66277.066666666666</v>
      </c>
      <c r="G240" s="214">
        <f t="shared" si="44"/>
        <v>116677.06666666667</v>
      </c>
      <c r="H240" s="65">
        <f>H$222+600</f>
        <v>117300</v>
      </c>
    </row>
    <row r="241" spans="1:8" ht="15" customHeight="1" thickBot="1">
      <c r="A241" s="110"/>
      <c r="B241" s="271">
        <v>10</v>
      </c>
      <c r="C241" s="48"/>
      <c r="D241" s="56" t="s">
        <v>24</v>
      </c>
      <c r="E241" s="85">
        <v>8</v>
      </c>
      <c r="F241" s="87">
        <f>(計算基礎!$G$19*計算基礎!$H$4/E241)*B$238</f>
        <v>74561.7</v>
      </c>
      <c r="G241" s="213">
        <f t="shared" si="44"/>
        <v>124961.7</v>
      </c>
      <c r="H241" s="203">
        <f>H$223+600</f>
        <v>125600</v>
      </c>
    </row>
    <row r="242" spans="1:8" ht="15" customHeight="1" thickTop="1">
      <c r="A242" s="109"/>
      <c r="B242" s="46"/>
      <c r="C242" s="46"/>
      <c r="D242" s="55" t="s">
        <v>19</v>
      </c>
      <c r="E242" s="209">
        <v>25</v>
      </c>
      <c r="F242" s="103">
        <f>(計算基礎!$G$19*計算基礎!$H$4/E242)*B$244</f>
        <v>23859.743999999999</v>
      </c>
      <c r="G242" s="200">
        <f t="shared" ref="G242:G247" si="45">F242+$C$244</f>
        <v>74259.744000000006</v>
      </c>
      <c r="H242" s="68">
        <f>H$218+800</f>
        <v>75100</v>
      </c>
    </row>
    <row r="243" spans="1:8" ht="15" customHeight="1">
      <c r="A243" s="109"/>
      <c r="B243" s="46" t="s">
        <v>89</v>
      </c>
      <c r="C243" s="46"/>
      <c r="D243" s="55" t="s">
        <v>20</v>
      </c>
      <c r="E243" s="84">
        <v>18</v>
      </c>
      <c r="F243" s="84">
        <f>(計算基礎!$G$19*計算基礎!$H$4/E243)*B$244</f>
        <v>33138.533333333333</v>
      </c>
      <c r="G243" s="219">
        <f t="shared" si="45"/>
        <v>83538.533333333326</v>
      </c>
      <c r="H243" s="65">
        <f>H$219+800</f>
        <v>84400</v>
      </c>
    </row>
    <row r="244" spans="1:8" ht="15" customHeight="1">
      <c r="A244" s="109">
        <v>3900</v>
      </c>
      <c r="B244" s="46">
        <v>8</v>
      </c>
      <c r="C244" s="46">
        <f>計算基礎!$J$2*B244</f>
        <v>50400</v>
      </c>
      <c r="D244" s="55" t="s">
        <v>21</v>
      </c>
      <c r="E244" s="84">
        <v>14</v>
      </c>
      <c r="F244" s="84">
        <f>(計算基礎!$G$19*計算基礎!$H$4/E244)*B$244</f>
        <v>42606.685714285712</v>
      </c>
      <c r="G244" s="219">
        <f t="shared" si="45"/>
        <v>93006.685714285704</v>
      </c>
      <c r="H244" s="65">
        <f>H$220+800</f>
        <v>93900</v>
      </c>
    </row>
    <row r="245" spans="1:8" ht="15" customHeight="1">
      <c r="A245" s="109"/>
      <c r="B245" s="46"/>
      <c r="C245" s="46"/>
      <c r="D245" s="55" t="s">
        <v>22</v>
      </c>
      <c r="E245" s="84">
        <v>11</v>
      </c>
      <c r="F245" s="84">
        <f>(計算基礎!$G$19*計算基礎!$H$4/E245)*B$244</f>
        <v>54226.69090909091</v>
      </c>
      <c r="G245" s="219">
        <f t="shared" si="45"/>
        <v>104626.69090909092</v>
      </c>
      <c r="H245" s="65">
        <f>H$221+800</f>
        <v>105500</v>
      </c>
    </row>
    <row r="246" spans="1:8" ht="15" customHeight="1">
      <c r="A246" s="109"/>
      <c r="B246" s="270" t="s">
        <v>88</v>
      </c>
      <c r="C246" s="46"/>
      <c r="D246" s="55" t="s">
        <v>23</v>
      </c>
      <c r="E246" s="84">
        <v>9</v>
      </c>
      <c r="F246" s="84">
        <f>(計算基礎!$G$19*計算基礎!$H$4/E246)*B$244</f>
        <v>66277.066666666666</v>
      </c>
      <c r="G246" s="219">
        <f t="shared" si="45"/>
        <v>116677.06666666667</v>
      </c>
      <c r="H246" s="65">
        <f>H$222+800</f>
        <v>117500</v>
      </c>
    </row>
    <row r="247" spans="1:8" ht="15" customHeight="1" thickBot="1">
      <c r="A247" s="109"/>
      <c r="B247" s="274">
        <v>10</v>
      </c>
      <c r="C247" s="46"/>
      <c r="D247" s="57" t="s">
        <v>24</v>
      </c>
      <c r="E247" s="85">
        <v>8</v>
      </c>
      <c r="F247" s="207">
        <f>(計算基礎!$G$19*計算基礎!$H$4/E247)*B$244</f>
        <v>74561.7</v>
      </c>
      <c r="G247" s="223">
        <f t="shared" si="45"/>
        <v>124961.7</v>
      </c>
      <c r="H247" s="203">
        <f>H$223+800</f>
        <v>125800</v>
      </c>
    </row>
    <row r="248" spans="1:8" ht="15" customHeight="1" thickTop="1">
      <c r="A248" s="259"/>
      <c r="B248" s="265"/>
      <c r="C248" s="258"/>
      <c r="D248" s="177" t="s">
        <v>19</v>
      </c>
      <c r="E248" s="208">
        <v>26</v>
      </c>
      <c r="F248" s="208">
        <f>(計算基礎!$G$19*計算基礎!$H$4/E248)*B$250</f>
        <v>25809.81923076923</v>
      </c>
      <c r="G248" s="220">
        <f t="shared" ref="G248:G253" si="46">F248+$C$250</f>
        <v>82509.819230769237</v>
      </c>
      <c r="H248" s="206">
        <f t="shared" ref="H248:H253" si="47">ROUNDUP(G248,-2)</f>
        <v>82600</v>
      </c>
    </row>
    <row r="249" spans="1:8" ht="15" customHeight="1">
      <c r="A249" s="109"/>
      <c r="B249" s="46" t="s">
        <v>89</v>
      </c>
      <c r="C249" s="46"/>
      <c r="D249" s="55" t="s">
        <v>20</v>
      </c>
      <c r="E249" s="84">
        <v>18</v>
      </c>
      <c r="F249" s="84">
        <f>(計算基礎!$G$19*計算基礎!$H$4/E249)*B$250</f>
        <v>37280.85</v>
      </c>
      <c r="G249" s="219">
        <f t="shared" si="46"/>
        <v>93980.85</v>
      </c>
      <c r="H249" s="65">
        <f t="shared" si="47"/>
        <v>94000</v>
      </c>
    </row>
    <row r="250" spans="1:8" ht="15" customHeight="1">
      <c r="A250" s="109">
        <v>4000</v>
      </c>
      <c r="B250" s="46">
        <v>9</v>
      </c>
      <c r="C250" s="46">
        <f>計算基礎!$J$2*B250</f>
        <v>56700</v>
      </c>
      <c r="D250" s="55" t="s">
        <v>21</v>
      </c>
      <c r="E250" s="84">
        <v>14</v>
      </c>
      <c r="F250" s="84">
        <f>(計算基礎!$G$19*計算基礎!$H$4/E250)*B$250</f>
        <v>47932.521428571425</v>
      </c>
      <c r="G250" s="219">
        <f t="shared" si="46"/>
        <v>104632.52142857143</v>
      </c>
      <c r="H250" s="65">
        <f t="shared" si="47"/>
        <v>104700</v>
      </c>
    </row>
    <row r="251" spans="1:8" ht="15" customHeight="1">
      <c r="A251" s="109"/>
      <c r="B251" s="46"/>
      <c r="C251" s="46"/>
      <c r="D251" s="55" t="s">
        <v>22</v>
      </c>
      <c r="E251" s="84">
        <v>12</v>
      </c>
      <c r="F251" s="84">
        <f>(計算基礎!$G$19*計算基礎!$H$4/E251)*B$250</f>
        <v>55921.274999999994</v>
      </c>
      <c r="G251" s="219">
        <f t="shared" si="46"/>
        <v>112621.27499999999</v>
      </c>
      <c r="H251" s="65">
        <f t="shared" si="47"/>
        <v>112700</v>
      </c>
    </row>
    <row r="252" spans="1:8" ht="15" customHeight="1">
      <c r="A252" s="109"/>
      <c r="B252" s="270" t="s">
        <v>88</v>
      </c>
      <c r="C252" s="46"/>
      <c r="D252" s="55" t="s">
        <v>23</v>
      </c>
      <c r="E252" s="84">
        <v>10</v>
      </c>
      <c r="F252" s="84">
        <f>(計算基礎!$G$19*計算基礎!$H$4/E252)*B$250</f>
        <v>67105.53</v>
      </c>
      <c r="G252" s="219">
        <f t="shared" si="46"/>
        <v>123805.53</v>
      </c>
      <c r="H252" s="65">
        <f t="shared" si="47"/>
        <v>123900</v>
      </c>
    </row>
    <row r="253" spans="1:8" ht="15" customHeight="1" thickBot="1">
      <c r="A253" s="45"/>
      <c r="B253" s="272">
        <v>10</v>
      </c>
      <c r="C253" s="53"/>
      <c r="D253" s="55" t="s">
        <v>24</v>
      </c>
      <c r="E253" s="84">
        <v>8</v>
      </c>
      <c r="F253" s="84">
        <f>(計算基礎!$G$19*計算基礎!$H$4/E253)*B$250</f>
        <v>83881.912499999991</v>
      </c>
      <c r="G253" s="219">
        <f t="shared" si="46"/>
        <v>140581.91249999998</v>
      </c>
      <c r="H253" s="80">
        <f t="shared" si="47"/>
        <v>140600</v>
      </c>
    </row>
    <row r="255" spans="1:8" ht="14.25" thickBot="1"/>
    <row r="256" spans="1:8" ht="15" customHeight="1" thickBot="1">
      <c r="A256" s="33" t="s">
        <v>1</v>
      </c>
      <c r="B256" s="105" t="s">
        <v>35</v>
      </c>
      <c r="C256" s="32" t="str">
        <f>"融着費(@" &amp; 計算基礎!$J$2&amp;")"</f>
        <v>融着費(@6300)</v>
      </c>
      <c r="D256" s="33" t="s">
        <v>0</v>
      </c>
      <c r="E256" s="105" t="s">
        <v>3</v>
      </c>
      <c r="F256" s="31" t="s">
        <v>2</v>
      </c>
      <c r="G256" s="37" t="s">
        <v>36</v>
      </c>
      <c r="H256" s="70" t="s">
        <v>49</v>
      </c>
    </row>
    <row r="257" spans="1:8" ht="15" customHeight="1">
      <c r="A257" s="130"/>
      <c r="B257" s="44"/>
      <c r="C257" s="44"/>
      <c r="D257" s="64" t="s">
        <v>19</v>
      </c>
      <c r="E257" s="117">
        <v>26</v>
      </c>
      <c r="F257" s="117">
        <f>(計算基礎!$G$19*計算基礎!$H$4/E257)*B$259</f>
        <v>25809.81923076923</v>
      </c>
      <c r="G257" s="118">
        <f t="shared" ref="G257:G262" si="48">F257+$C$259</f>
        <v>82509.819230769237</v>
      </c>
      <c r="H257" s="119">
        <f>H$248+200</f>
        <v>82800</v>
      </c>
    </row>
    <row r="258" spans="1:8" ht="15" customHeight="1">
      <c r="A258" s="109"/>
      <c r="B258" s="46" t="s">
        <v>89</v>
      </c>
      <c r="C258" s="46"/>
      <c r="D258" s="55" t="s">
        <v>20</v>
      </c>
      <c r="E258" s="84">
        <v>18</v>
      </c>
      <c r="F258" s="84">
        <f>(計算基礎!$G$19*計算基礎!$H$4/E258)*B$259</f>
        <v>37280.85</v>
      </c>
      <c r="G258" s="74">
        <f t="shared" si="48"/>
        <v>93980.85</v>
      </c>
      <c r="H258" s="65">
        <f>H$249+200</f>
        <v>94200</v>
      </c>
    </row>
    <row r="259" spans="1:8" ht="15" customHeight="1">
      <c r="A259" s="109">
        <v>4100</v>
      </c>
      <c r="B259" s="46">
        <v>9</v>
      </c>
      <c r="C259" s="46">
        <f>計算基礎!$J$2*B259</f>
        <v>56700</v>
      </c>
      <c r="D259" s="55" t="s">
        <v>21</v>
      </c>
      <c r="E259" s="84">
        <v>14</v>
      </c>
      <c r="F259" s="84">
        <f>(計算基礎!$G$19*計算基礎!$H$4/E259)*B$259</f>
        <v>47932.521428571425</v>
      </c>
      <c r="G259" s="74">
        <f t="shared" si="48"/>
        <v>104632.52142857143</v>
      </c>
      <c r="H259" s="65">
        <f>H$250+200</f>
        <v>104900</v>
      </c>
    </row>
    <row r="260" spans="1:8" ht="15" customHeight="1">
      <c r="A260" s="109"/>
      <c r="B260" s="46"/>
      <c r="C260" s="46"/>
      <c r="D260" s="55" t="s">
        <v>22</v>
      </c>
      <c r="E260" s="84">
        <v>11</v>
      </c>
      <c r="F260" s="84">
        <f>(計算基礎!$G$19*計算基礎!$H$4/E260)*B$259</f>
        <v>61005.027272727275</v>
      </c>
      <c r="G260" s="74">
        <f t="shared" si="48"/>
        <v>117705.02727272728</v>
      </c>
      <c r="H260" s="65">
        <f>ROUNDUP(G260,-2)</f>
        <v>117800</v>
      </c>
    </row>
    <row r="261" spans="1:8" ht="15" customHeight="1">
      <c r="A261" s="109"/>
      <c r="B261" s="270" t="s">
        <v>88</v>
      </c>
      <c r="C261" s="46"/>
      <c r="D261" s="55" t="s">
        <v>23</v>
      </c>
      <c r="E261" s="84">
        <v>10</v>
      </c>
      <c r="F261" s="84">
        <f>(計算基礎!$G$19*計算基礎!$H$4/E261)*B$259</f>
        <v>67105.53</v>
      </c>
      <c r="G261" s="74">
        <f t="shared" si="48"/>
        <v>123805.53</v>
      </c>
      <c r="H261" s="65">
        <f>H$252+200</f>
        <v>124100</v>
      </c>
    </row>
    <row r="262" spans="1:8" ht="15" customHeight="1" thickBot="1">
      <c r="A262" s="110"/>
      <c r="B262" s="271">
        <v>10</v>
      </c>
      <c r="C262" s="48"/>
      <c r="D262" s="56" t="s">
        <v>54</v>
      </c>
      <c r="E262" s="106">
        <v>8</v>
      </c>
      <c r="F262" s="106">
        <f>(計算基礎!$G$19*計算基礎!$H$4/E262)*B$259</f>
        <v>83881.912499999991</v>
      </c>
      <c r="G262" s="74">
        <f t="shared" si="48"/>
        <v>140581.91249999998</v>
      </c>
      <c r="H262" s="65">
        <f>H$253+200</f>
        <v>140800</v>
      </c>
    </row>
    <row r="263" spans="1:8" ht="15" customHeight="1" thickTop="1">
      <c r="A263" s="109"/>
      <c r="B263" s="46"/>
      <c r="C263" s="46"/>
      <c r="D263" s="53" t="s">
        <v>19</v>
      </c>
      <c r="E263" s="103">
        <v>26</v>
      </c>
      <c r="F263" s="103">
        <f>(計算基礎!$G$19*計算基礎!$H$4/E263)*B$265</f>
        <v>25809.81923076923</v>
      </c>
      <c r="G263" s="200">
        <f t="shared" ref="G263:G268" si="49">F263+$C$265</f>
        <v>82509.819230769237</v>
      </c>
      <c r="H263" s="119">
        <f>H$248+400</f>
        <v>83000</v>
      </c>
    </row>
    <row r="264" spans="1:8" ht="15" customHeight="1">
      <c r="A264" s="109"/>
      <c r="B264" s="46" t="s">
        <v>89</v>
      </c>
      <c r="C264" s="46"/>
      <c r="D264" s="55" t="s">
        <v>20</v>
      </c>
      <c r="E264" s="84">
        <v>18</v>
      </c>
      <c r="F264" s="84">
        <f>(計算基礎!$G$19*計算基礎!$H$4/E264)*B$265</f>
        <v>37280.85</v>
      </c>
      <c r="G264" s="216">
        <f t="shared" si="49"/>
        <v>93980.85</v>
      </c>
      <c r="H264" s="65">
        <f>H$249+400</f>
        <v>94400</v>
      </c>
    </row>
    <row r="265" spans="1:8" ht="15" customHeight="1">
      <c r="A265" s="109">
        <v>4200</v>
      </c>
      <c r="B265" s="46">
        <v>9</v>
      </c>
      <c r="C265" s="46">
        <f>計算基礎!$J$2*B265</f>
        <v>56700</v>
      </c>
      <c r="D265" s="55" t="s">
        <v>21</v>
      </c>
      <c r="E265" s="84">
        <v>14</v>
      </c>
      <c r="F265" s="84">
        <f>(計算基礎!$G$19*計算基礎!$H$4/E265)*B$265</f>
        <v>47932.521428571425</v>
      </c>
      <c r="G265" s="216">
        <f t="shared" si="49"/>
        <v>104632.52142857143</v>
      </c>
      <c r="H265" s="65">
        <f>H$250+400</f>
        <v>105100</v>
      </c>
    </row>
    <row r="266" spans="1:8" ht="15" customHeight="1">
      <c r="A266" s="109"/>
      <c r="B266" s="46"/>
      <c r="C266" s="46"/>
      <c r="D266" s="55" t="s">
        <v>22</v>
      </c>
      <c r="E266" s="84">
        <v>11</v>
      </c>
      <c r="F266" s="84">
        <f>(計算基礎!$G$19*計算基礎!$H$4/E266)*B$265</f>
        <v>61005.027272727275</v>
      </c>
      <c r="G266" s="216">
        <f t="shared" si="49"/>
        <v>117705.02727272728</v>
      </c>
      <c r="H266" s="65">
        <f>H$260+200</f>
        <v>118000</v>
      </c>
    </row>
    <row r="267" spans="1:8" ht="15" customHeight="1">
      <c r="A267" s="109"/>
      <c r="B267" s="270" t="s">
        <v>88</v>
      </c>
      <c r="C267" s="46"/>
      <c r="D267" s="55" t="s">
        <v>23</v>
      </c>
      <c r="E267" s="84">
        <v>10</v>
      </c>
      <c r="F267" s="84">
        <f>(計算基礎!$G$19*計算基礎!$H$4/E267)*B$265</f>
        <v>67105.53</v>
      </c>
      <c r="G267" s="216">
        <f t="shared" si="49"/>
        <v>123805.53</v>
      </c>
      <c r="H267" s="65">
        <f>H$252+400</f>
        <v>124300</v>
      </c>
    </row>
    <row r="268" spans="1:8" ht="15" customHeight="1" thickBot="1">
      <c r="A268" s="110"/>
      <c r="B268" s="271">
        <v>11</v>
      </c>
      <c r="C268" s="48"/>
      <c r="D268" s="56" t="s">
        <v>24</v>
      </c>
      <c r="E268" s="106">
        <v>8</v>
      </c>
      <c r="F268" s="106">
        <f>(計算基礎!$G$19*計算基礎!$H$4/E268)*B$265</f>
        <v>83881.912499999991</v>
      </c>
      <c r="G268" s="218">
        <f t="shared" si="49"/>
        <v>140581.91249999998</v>
      </c>
      <c r="H268" s="65">
        <f>H$253+400</f>
        <v>141000</v>
      </c>
    </row>
    <row r="269" spans="1:8" ht="15" customHeight="1" thickTop="1">
      <c r="A269" s="109"/>
      <c r="B269" s="46"/>
      <c r="C269" s="46"/>
      <c r="D269" s="46" t="s">
        <v>19</v>
      </c>
      <c r="E269" s="127">
        <v>26</v>
      </c>
      <c r="F269" s="127">
        <f>(計算基礎!$G$19*計算基礎!$H$4/E269)*B$271</f>
        <v>25809.81923076923</v>
      </c>
      <c r="G269" s="122">
        <f t="shared" ref="G269:G274" si="50">F269+$C$271</f>
        <v>82509.819230769237</v>
      </c>
      <c r="H269" s="119">
        <f>H$248+600</f>
        <v>83200</v>
      </c>
    </row>
    <row r="270" spans="1:8" ht="15" customHeight="1">
      <c r="A270" s="109"/>
      <c r="B270" s="46" t="s">
        <v>89</v>
      </c>
      <c r="C270" s="46"/>
      <c r="D270" s="55" t="s">
        <v>20</v>
      </c>
      <c r="E270" s="84">
        <v>18</v>
      </c>
      <c r="F270" s="84">
        <f>(計算基礎!$G$19*計算基礎!$H$4/E270)*B$271</f>
        <v>37280.85</v>
      </c>
      <c r="G270" s="219">
        <f t="shared" si="50"/>
        <v>93980.85</v>
      </c>
      <c r="H270" s="65">
        <f>H$249+600</f>
        <v>94600</v>
      </c>
    </row>
    <row r="271" spans="1:8" ht="15" customHeight="1">
      <c r="A271" s="109">
        <v>4300</v>
      </c>
      <c r="B271" s="46">
        <v>9</v>
      </c>
      <c r="C271" s="46">
        <f>計算基礎!$J$2*B271</f>
        <v>56700</v>
      </c>
      <c r="D271" s="55" t="s">
        <v>21</v>
      </c>
      <c r="E271" s="84">
        <v>14</v>
      </c>
      <c r="F271" s="84">
        <f>(計算基礎!$G$19*計算基礎!$H$4/E271)*B$271</f>
        <v>47932.521428571425</v>
      </c>
      <c r="G271" s="219">
        <f t="shared" si="50"/>
        <v>104632.52142857143</v>
      </c>
      <c r="H271" s="65">
        <f>H$250+600</f>
        <v>105300</v>
      </c>
    </row>
    <row r="272" spans="1:8" ht="15" customHeight="1">
      <c r="A272" s="109"/>
      <c r="B272" s="46"/>
      <c r="C272" s="46"/>
      <c r="D272" s="55" t="s">
        <v>22</v>
      </c>
      <c r="E272" s="84">
        <v>11</v>
      </c>
      <c r="F272" s="84">
        <f>(計算基礎!$G$19*計算基礎!$H$4/E272)*B$271</f>
        <v>61005.027272727275</v>
      </c>
      <c r="G272" s="219">
        <f t="shared" si="50"/>
        <v>117705.02727272728</v>
      </c>
      <c r="H272" s="65">
        <f>H$260+400</f>
        <v>118200</v>
      </c>
    </row>
    <row r="273" spans="1:8" ht="15" customHeight="1">
      <c r="A273" s="109"/>
      <c r="B273" s="270" t="s">
        <v>88</v>
      </c>
      <c r="C273" s="46"/>
      <c r="D273" s="55" t="s">
        <v>23</v>
      </c>
      <c r="E273" s="84">
        <v>10</v>
      </c>
      <c r="F273" s="84">
        <f>(計算基礎!$G$19*計算基礎!$H$4/E273)*B$271</f>
        <v>67105.53</v>
      </c>
      <c r="G273" s="219">
        <f t="shared" si="50"/>
        <v>123805.53</v>
      </c>
      <c r="H273" s="65">
        <f>H$252+600</f>
        <v>124500</v>
      </c>
    </row>
    <row r="274" spans="1:8" ht="15" customHeight="1" thickBot="1">
      <c r="A274" s="109"/>
      <c r="B274" s="273">
        <v>11</v>
      </c>
      <c r="C274" s="46"/>
      <c r="D274" s="57" t="s">
        <v>24</v>
      </c>
      <c r="E274" s="85">
        <v>8</v>
      </c>
      <c r="F274" s="85">
        <f>(計算基礎!$G$19*計算基礎!$H$4/E274)*B$271</f>
        <v>83881.912499999991</v>
      </c>
      <c r="G274" s="122">
        <f t="shared" si="50"/>
        <v>140581.91249999998</v>
      </c>
      <c r="H274" s="65">
        <f>H$253+600</f>
        <v>141200</v>
      </c>
    </row>
    <row r="275" spans="1:8" ht="15" customHeight="1" thickTop="1">
      <c r="A275" s="259"/>
      <c r="B275" s="46"/>
      <c r="C275" s="258"/>
      <c r="D275" s="177" t="s">
        <v>19</v>
      </c>
      <c r="E275" s="208">
        <v>26</v>
      </c>
      <c r="F275" s="208">
        <f>(計算基礎!$G$19*計算基礎!$H$4/E275)*B$277</f>
        <v>28677.576923076922</v>
      </c>
      <c r="G275" s="205">
        <f t="shared" ref="G275:G280" si="51">F275+$C$277</f>
        <v>91677.576923076922</v>
      </c>
      <c r="H275" s="206">
        <f t="shared" ref="H275:H280" si="52">ROUNDUP(G275,-2)</f>
        <v>91700</v>
      </c>
    </row>
    <row r="276" spans="1:8" ht="15" customHeight="1">
      <c r="A276" s="109"/>
      <c r="B276" s="46" t="s">
        <v>89</v>
      </c>
      <c r="C276" s="46"/>
      <c r="D276" s="55" t="s">
        <v>20</v>
      </c>
      <c r="E276" s="84">
        <v>19</v>
      </c>
      <c r="F276" s="84">
        <f>(計算基礎!$G$19*計算基礎!$H$4/E276)*B$277</f>
        <v>39243</v>
      </c>
      <c r="G276" s="74">
        <f t="shared" si="51"/>
        <v>102243</v>
      </c>
      <c r="H276" s="65">
        <f t="shared" si="52"/>
        <v>102300</v>
      </c>
    </row>
    <row r="277" spans="1:8" ht="15" customHeight="1">
      <c r="A277" s="109">
        <v>4400</v>
      </c>
      <c r="B277" s="46">
        <v>10</v>
      </c>
      <c r="C277" s="46">
        <f>計算基礎!$J$2*B277</f>
        <v>63000</v>
      </c>
      <c r="D277" s="55" t="s">
        <v>21</v>
      </c>
      <c r="E277" s="84">
        <v>14</v>
      </c>
      <c r="F277" s="84">
        <f>(計算基礎!$G$19*計算基礎!$H$4/E277)*B$277</f>
        <v>53258.357142857138</v>
      </c>
      <c r="G277" s="74">
        <f t="shared" si="51"/>
        <v>116258.35714285713</v>
      </c>
      <c r="H277" s="65">
        <f t="shared" si="52"/>
        <v>116300</v>
      </c>
    </row>
    <row r="278" spans="1:8" ht="15" customHeight="1">
      <c r="A278" s="109"/>
      <c r="B278" s="46"/>
      <c r="C278" s="46"/>
      <c r="D278" s="55" t="s">
        <v>22</v>
      </c>
      <c r="E278" s="84">
        <v>12</v>
      </c>
      <c r="F278" s="84">
        <f>(計算基礎!$G$19*計算基礎!$H$4/E278)*B$277</f>
        <v>62134.749999999993</v>
      </c>
      <c r="G278" s="74">
        <f t="shared" si="51"/>
        <v>125134.75</v>
      </c>
      <c r="H278" s="65">
        <f t="shared" si="52"/>
        <v>125200</v>
      </c>
    </row>
    <row r="279" spans="1:8" ht="15" customHeight="1">
      <c r="A279" s="109"/>
      <c r="B279" s="270" t="s">
        <v>88</v>
      </c>
      <c r="C279" s="46"/>
      <c r="D279" s="55" t="s">
        <v>23</v>
      </c>
      <c r="E279" s="84">
        <v>10</v>
      </c>
      <c r="F279" s="84">
        <f>(計算基礎!$G$19*計算基礎!$H$4/E279)*B$277</f>
        <v>74561.7</v>
      </c>
      <c r="G279" s="74">
        <f t="shared" si="51"/>
        <v>137561.70000000001</v>
      </c>
      <c r="H279" s="65">
        <f t="shared" si="52"/>
        <v>137600</v>
      </c>
    </row>
    <row r="280" spans="1:8" ht="15" customHeight="1" thickBot="1">
      <c r="A280" s="109"/>
      <c r="B280" s="271">
        <v>11</v>
      </c>
      <c r="C280" s="46"/>
      <c r="D280" s="57" t="s">
        <v>24</v>
      </c>
      <c r="E280" s="85">
        <v>9</v>
      </c>
      <c r="F280" s="85">
        <f>(計算基礎!$G$19*計算基礎!$H$4/E280)*B$277</f>
        <v>82846.333333333328</v>
      </c>
      <c r="G280" s="74">
        <f t="shared" si="51"/>
        <v>145846.33333333331</v>
      </c>
      <c r="H280" s="67">
        <f t="shared" si="52"/>
        <v>145900</v>
      </c>
    </row>
    <row r="281" spans="1:8" ht="15" customHeight="1" thickTop="1">
      <c r="A281" s="59"/>
      <c r="B281" s="50"/>
      <c r="C281" s="50"/>
      <c r="D281" s="58" t="s">
        <v>19</v>
      </c>
      <c r="E281" s="86">
        <v>26</v>
      </c>
      <c r="F281" s="86">
        <f>(計算基礎!$G$19*計算基礎!$H$4/E281)*B$283</f>
        <v>28677.576923076922</v>
      </c>
      <c r="G281" s="59">
        <f t="shared" ref="G281:G286" si="53">F281+$C$283</f>
        <v>91677.576923076922</v>
      </c>
      <c r="H281" s="119">
        <f>H$275+200</f>
        <v>91900</v>
      </c>
    </row>
    <row r="282" spans="1:8" ht="15" customHeight="1">
      <c r="A282" s="109"/>
      <c r="B282" s="46" t="s">
        <v>89</v>
      </c>
      <c r="C282" s="46"/>
      <c r="D282" s="55" t="s">
        <v>20</v>
      </c>
      <c r="E282" s="84">
        <v>19</v>
      </c>
      <c r="F282" s="82">
        <f>(計算基礎!$G$19*計算基礎!$H$4/E282)*B$283</f>
        <v>39243</v>
      </c>
      <c r="G282" s="52">
        <f t="shared" si="53"/>
        <v>102243</v>
      </c>
      <c r="H282" s="65">
        <f>H$276+200</f>
        <v>102500</v>
      </c>
    </row>
    <row r="283" spans="1:8" ht="15" customHeight="1">
      <c r="A283" s="109">
        <v>4500</v>
      </c>
      <c r="B283" s="46">
        <v>10</v>
      </c>
      <c r="C283" s="46">
        <f>計算基礎!$J$2*B283</f>
        <v>63000</v>
      </c>
      <c r="D283" s="55" t="s">
        <v>21</v>
      </c>
      <c r="E283" s="82">
        <v>14</v>
      </c>
      <c r="F283" s="82">
        <f>(計算基礎!$G$19*計算基礎!$H$4/E283)*B$283</f>
        <v>53258.357142857138</v>
      </c>
      <c r="G283" s="52">
        <f t="shared" si="53"/>
        <v>116258.35714285713</v>
      </c>
      <c r="H283" s="65">
        <f>H$277+200</f>
        <v>116500</v>
      </c>
    </row>
    <row r="284" spans="1:8" ht="15" customHeight="1">
      <c r="A284" s="109"/>
      <c r="B284" s="46"/>
      <c r="C284" s="46"/>
      <c r="D284" s="55" t="s">
        <v>22</v>
      </c>
      <c r="E284" s="82">
        <v>12</v>
      </c>
      <c r="F284" s="82">
        <f>(計算基礎!$G$19*計算基礎!$H$4/E284)*B$283</f>
        <v>62134.749999999993</v>
      </c>
      <c r="G284" s="52">
        <f t="shared" si="53"/>
        <v>125134.75</v>
      </c>
      <c r="H284" s="65">
        <f>H$278+200</f>
        <v>125400</v>
      </c>
    </row>
    <row r="285" spans="1:8" ht="15" customHeight="1">
      <c r="A285" s="109"/>
      <c r="B285" s="270" t="s">
        <v>88</v>
      </c>
      <c r="C285" s="46"/>
      <c r="D285" s="55" t="s">
        <v>23</v>
      </c>
      <c r="E285" s="82">
        <v>10</v>
      </c>
      <c r="F285" s="82">
        <f>(計算基礎!$G$19*計算基礎!$H$4/E285)*B$283</f>
        <v>74561.7</v>
      </c>
      <c r="G285" s="52">
        <f t="shared" si="53"/>
        <v>137561.70000000001</v>
      </c>
      <c r="H285" s="65">
        <f>H$279+200</f>
        <v>137800</v>
      </c>
    </row>
    <row r="286" spans="1:8" ht="15" customHeight="1" thickBot="1">
      <c r="A286" s="110"/>
      <c r="B286" s="271">
        <v>12</v>
      </c>
      <c r="C286" s="48"/>
      <c r="D286" s="56" t="s">
        <v>24</v>
      </c>
      <c r="E286" s="87">
        <v>9</v>
      </c>
      <c r="F286" s="56">
        <f>(計算基礎!$G$19*計算基礎!$H$4/E286)*B$283</f>
        <v>82846.333333333328</v>
      </c>
      <c r="G286" s="52">
        <f t="shared" si="53"/>
        <v>145846.33333333331</v>
      </c>
      <c r="H286" s="65">
        <f>H$280+200</f>
        <v>146100</v>
      </c>
    </row>
    <row r="287" spans="1:8" ht="15" customHeight="1" thickTop="1">
      <c r="A287" s="109"/>
      <c r="B287" s="46"/>
      <c r="C287" s="46"/>
      <c r="D287" s="55" t="s">
        <v>19</v>
      </c>
      <c r="E287" s="82">
        <v>26</v>
      </c>
      <c r="F287" s="81">
        <f>(計算基礎!$G$19*計算基礎!$H$4/E287)*B$289</f>
        <v>28677.576923076922</v>
      </c>
      <c r="G287" s="212">
        <f t="shared" ref="G287:G292" si="54">F287+$C$289</f>
        <v>91677.576923076922</v>
      </c>
      <c r="H287" s="119">
        <f>H$275+400</f>
        <v>92100</v>
      </c>
    </row>
    <row r="288" spans="1:8" ht="15" customHeight="1">
      <c r="A288" s="109"/>
      <c r="B288" s="46" t="s">
        <v>89</v>
      </c>
      <c r="C288" s="46"/>
      <c r="D288" s="55" t="s">
        <v>20</v>
      </c>
      <c r="E288" s="82">
        <v>19</v>
      </c>
      <c r="F288" s="82">
        <f>(計算基礎!$G$19*計算基礎!$H$4/E288)*B$289</f>
        <v>39243</v>
      </c>
      <c r="G288" s="213">
        <f t="shared" si="54"/>
        <v>102243</v>
      </c>
      <c r="H288" s="65">
        <f>H$276+400</f>
        <v>102700</v>
      </c>
    </row>
    <row r="289" spans="1:8" ht="15" customHeight="1">
      <c r="A289" s="109">
        <v>4600</v>
      </c>
      <c r="B289" s="46">
        <v>10</v>
      </c>
      <c r="C289" s="46">
        <f>計算基礎!$J$2*B289</f>
        <v>63000</v>
      </c>
      <c r="D289" s="55" t="s">
        <v>21</v>
      </c>
      <c r="E289" s="82">
        <v>14</v>
      </c>
      <c r="F289" s="82">
        <f>(計算基礎!$G$19*計算基礎!$H$4/E289)*B$289</f>
        <v>53258.357142857138</v>
      </c>
      <c r="G289" s="213">
        <f t="shared" si="54"/>
        <v>116258.35714285713</v>
      </c>
      <c r="H289" s="65">
        <f>H$277+400</f>
        <v>116700</v>
      </c>
    </row>
    <row r="290" spans="1:8" ht="15" customHeight="1">
      <c r="A290" s="109"/>
      <c r="B290" s="46"/>
      <c r="C290" s="46"/>
      <c r="D290" s="55" t="s">
        <v>22</v>
      </c>
      <c r="E290" s="82">
        <v>12</v>
      </c>
      <c r="F290" s="82">
        <f>(計算基礎!$G$19*計算基礎!$H$4/E290)*B$289</f>
        <v>62134.749999999993</v>
      </c>
      <c r="G290" s="213">
        <f t="shared" si="54"/>
        <v>125134.75</v>
      </c>
      <c r="H290" s="65">
        <f>H$278+400</f>
        <v>125600</v>
      </c>
    </row>
    <row r="291" spans="1:8" ht="15" customHeight="1">
      <c r="A291" s="109"/>
      <c r="B291" s="270" t="s">
        <v>88</v>
      </c>
      <c r="C291" s="46"/>
      <c r="D291" s="55" t="s">
        <v>23</v>
      </c>
      <c r="E291" s="82">
        <v>10</v>
      </c>
      <c r="F291" s="82">
        <f>(計算基礎!$G$19*計算基礎!$H$4/E291)*B$289</f>
        <v>74561.7</v>
      </c>
      <c r="G291" s="213">
        <f t="shared" si="54"/>
        <v>137561.70000000001</v>
      </c>
      <c r="H291" s="65">
        <f>H$279+400</f>
        <v>138000</v>
      </c>
    </row>
    <row r="292" spans="1:8" ht="15" customHeight="1" thickBot="1">
      <c r="A292" s="110"/>
      <c r="B292" s="271">
        <v>12</v>
      </c>
      <c r="C292" s="48"/>
      <c r="D292" s="56" t="s">
        <v>24</v>
      </c>
      <c r="E292" s="87">
        <v>9</v>
      </c>
      <c r="F292" s="87">
        <f>(計算基礎!$G$19*計算基礎!$H$4/E292)*B$289</f>
        <v>82846.333333333328</v>
      </c>
      <c r="G292" s="215">
        <f t="shared" si="54"/>
        <v>145846.33333333331</v>
      </c>
      <c r="H292" s="65">
        <f>H$280+400</f>
        <v>146300</v>
      </c>
    </row>
    <row r="293" spans="1:8" ht="15" customHeight="1" thickTop="1">
      <c r="A293" s="109"/>
      <c r="B293" s="46"/>
      <c r="C293" s="46"/>
      <c r="D293" s="55" t="s">
        <v>19</v>
      </c>
      <c r="E293" s="209">
        <v>26</v>
      </c>
      <c r="F293" s="103">
        <f>(計算基礎!$G$19*計算基礎!$H$4/E293)*B$295</f>
        <v>28677.576923076922</v>
      </c>
      <c r="G293" s="122">
        <f t="shared" ref="G293:G298" si="55">F293+$C$295</f>
        <v>91677.576923076922</v>
      </c>
      <c r="H293" s="119">
        <f>H$275+600</f>
        <v>92300</v>
      </c>
    </row>
    <row r="294" spans="1:8" ht="15" customHeight="1">
      <c r="A294" s="109"/>
      <c r="B294" s="46" t="s">
        <v>89</v>
      </c>
      <c r="C294" s="46"/>
      <c r="D294" s="55" t="s">
        <v>20</v>
      </c>
      <c r="E294" s="84">
        <v>19</v>
      </c>
      <c r="F294" s="84">
        <f>(計算基礎!$G$19*計算基礎!$H$4/E294)*B$295</f>
        <v>39243</v>
      </c>
      <c r="G294" s="74">
        <f t="shared" si="55"/>
        <v>102243</v>
      </c>
      <c r="H294" s="65">
        <f>H$276+600</f>
        <v>102900</v>
      </c>
    </row>
    <row r="295" spans="1:8" ht="15" customHeight="1">
      <c r="A295" s="109">
        <v>4700</v>
      </c>
      <c r="B295" s="46">
        <v>10</v>
      </c>
      <c r="C295" s="46">
        <f>計算基礎!$J$2*B295</f>
        <v>63000</v>
      </c>
      <c r="D295" s="55" t="s">
        <v>21</v>
      </c>
      <c r="E295" s="84">
        <v>14</v>
      </c>
      <c r="F295" s="84">
        <f>(計算基礎!$G$19*計算基礎!$H$4/E295)*B$295</f>
        <v>53258.357142857138</v>
      </c>
      <c r="G295" s="74">
        <f t="shared" si="55"/>
        <v>116258.35714285713</v>
      </c>
      <c r="H295" s="65">
        <f>H$277+600</f>
        <v>116900</v>
      </c>
    </row>
    <row r="296" spans="1:8" ht="15" customHeight="1">
      <c r="A296" s="109"/>
      <c r="B296" s="46"/>
      <c r="C296" s="46"/>
      <c r="D296" s="55" t="s">
        <v>22</v>
      </c>
      <c r="E296" s="84">
        <v>12</v>
      </c>
      <c r="F296" s="84">
        <f>(計算基礎!$G$19*計算基礎!$H$4/E296)*B$295</f>
        <v>62134.749999999993</v>
      </c>
      <c r="G296" s="74">
        <f t="shared" si="55"/>
        <v>125134.75</v>
      </c>
      <c r="H296" s="65">
        <f>H$278+600</f>
        <v>125800</v>
      </c>
    </row>
    <row r="297" spans="1:8" ht="15" customHeight="1">
      <c r="A297" s="109"/>
      <c r="B297" s="270" t="s">
        <v>88</v>
      </c>
      <c r="C297" s="46"/>
      <c r="D297" s="55" t="s">
        <v>23</v>
      </c>
      <c r="E297" s="84">
        <v>10</v>
      </c>
      <c r="F297" s="84">
        <f>(計算基礎!$G$19*計算基礎!$H$4/E297)*B$295</f>
        <v>74561.7</v>
      </c>
      <c r="G297" s="74">
        <f t="shared" si="55"/>
        <v>137561.70000000001</v>
      </c>
      <c r="H297" s="65">
        <f>H$279+600</f>
        <v>138200</v>
      </c>
    </row>
    <row r="298" spans="1:8" ht="15" customHeight="1" thickBot="1">
      <c r="A298" s="109"/>
      <c r="B298" s="271">
        <v>12</v>
      </c>
      <c r="C298" s="46"/>
      <c r="D298" s="57" t="s">
        <v>24</v>
      </c>
      <c r="E298" s="85">
        <v>9</v>
      </c>
      <c r="F298" s="207">
        <f>(計算基礎!$G$19*計算基礎!$H$4/E298)*B$295</f>
        <v>82846.333333333328</v>
      </c>
      <c r="G298" s="74">
        <f t="shared" si="55"/>
        <v>145846.33333333331</v>
      </c>
      <c r="H298" s="65">
        <f>H$280+600</f>
        <v>146500</v>
      </c>
    </row>
    <row r="299" spans="1:8" ht="15" customHeight="1" thickTop="1">
      <c r="A299" s="59"/>
      <c r="B299" s="50"/>
      <c r="C299" s="50"/>
      <c r="D299" s="58" t="s">
        <v>19</v>
      </c>
      <c r="E299" s="83">
        <v>26</v>
      </c>
      <c r="F299" s="83">
        <f>(計算基礎!$G$19*計算基礎!$H$4/E299)*B$301</f>
        <v>28677.576923076922</v>
      </c>
      <c r="G299" s="78">
        <f t="shared" ref="G299:G304" si="56">F299+$C$301</f>
        <v>91677.576923076922</v>
      </c>
      <c r="H299" s="119">
        <f>H$275+800</f>
        <v>92500</v>
      </c>
    </row>
    <row r="300" spans="1:8" ht="15" customHeight="1">
      <c r="A300" s="109"/>
      <c r="B300" s="46" t="s">
        <v>89</v>
      </c>
      <c r="C300" s="46"/>
      <c r="D300" s="55" t="s">
        <v>20</v>
      </c>
      <c r="E300" s="84">
        <v>19</v>
      </c>
      <c r="F300" s="84">
        <f>(計算基礎!$G$19*計算基礎!$H$4/E300)*B$301</f>
        <v>39243</v>
      </c>
      <c r="G300" s="74">
        <f t="shared" si="56"/>
        <v>102243</v>
      </c>
      <c r="H300" s="65">
        <f>H$276+800</f>
        <v>103100</v>
      </c>
    </row>
    <row r="301" spans="1:8" ht="15" customHeight="1">
      <c r="A301" s="109">
        <v>4800</v>
      </c>
      <c r="B301" s="46">
        <v>10</v>
      </c>
      <c r="C301" s="46">
        <f>計算基礎!$J$2*B301</f>
        <v>63000</v>
      </c>
      <c r="D301" s="55" t="s">
        <v>21</v>
      </c>
      <c r="E301" s="84">
        <v>14</v>
      </c>
      <c r="F301" s="84">
        <f>(計算基礎!$G$19*計算基礎!$H$4/E301)*B$301</f>
        <v>53258.357142857138</v>
      </c>
      <c r="G301" s="74">
        <f t="shared" si="56"/>
        <v>116258.35714285713</v>
      </c>
      <c r="H301" s="65">
        <f>H$277+800</f>
        <v>117100</v>
      </c>
    </row>
    <row r="302" spans="1:8" ht="15" customHeight="1">
      <c r="A302" s="109"/>
      <c r="B302" s="46"/>
      <c r="C302" s="46"/>
      <c r="D302" s="55" t="s">
        <v>22</v>
      </c>
      <c r="E302" s="84">
        <v>12</v>
      </c>
      <c r="F302" s="84">
        <f>(計算基礎!$G$19*計算基礎!$H$4/E302)*B$301</f>
        <v>62134.749999999993</v>
      </c>
      <c r="G302" s="74">
        <f t="shared" si="56"/>
        <v>125134.75</v>
      </c>
      <c r="H302" s="65">
        <f>H$278+800</f>
        <v>126000</v>
      </c>
    </row>
    <row r="303" spans="1:8" ht="15" customHeight="1">
      <c r="A303" s="109"/>
      <c r="B303" s="270" t="s">
        <v>88</v>
      </c>
      <c r="C303" s="46"/>
      <c r="D303" s="55" t="s">
        <v>23</v>
      </c>
      <c r="E303" s="84">
        <v>10</v>
      </c>
      <c r="F303" s="84">
        <f>(計算基礎!$G$19*計算基礎!$H$4/E303)*B$301</f>
        <v>74561.7</v>
      </c>
      <c r="G303" s="74">
        <f t="shared" si="56"/>
        <v>137561.70000000001</v>
      </c>
      <c r="H303" s="65">
        <f>H$279+800</f>
        <v>138400</v>
      </c>
    </row>
    <row r="304" spans="1:8" ht="15" customHeight="1" thickBot="1">
      <c r="A304" s="261"/>
      <c r="B304" s="273">
        <v>12</v>
      </c>
      <c r="C304" s="260"/>
      <c r="D304" s="121" t="s">
        <v>24</v>
      </c>
      <c r="E304" s="124">
        <v>9</v>
      </c>
      <c r="F304" s="124">
        <f>(計算基礎!$G$19*計算基礎!$H$4/E304)*B$301</f>
        <v>82846.333333333328</v>
      </c>
      <c r="G304" s="223">
        <f t="shared" si="56"/>
        <v>145846.33333333331</v>
      </c>
      <c r="H304" s="79">
        <f>H$280+800</f>
        <v>146700</v>
      </c>
    </row>
    <row r="305" ht="14.25" thickTop="1"/>
  </sheetData>
  <phoneticPr fontId="2"/>
  <printOptions horizontalCentered="1" verticalCentered="1"/>
  <pageMargins left="0.74803149606299213" right="0.74803149606299213" top="0.98425196850393704" bottom="0.98425196850393704" header="0.51181102362204722" footer="0.51181102362204722"/>
  <pageSetup paperSize="9" fitToHeight="0" orientation="portrait" r:id="rId1"/>
  <headerFooter alignWithMargins="0">
    <oddHeader>&amp;L新融着機 &amp;22MF300&amp;11 -3T&amp;9（材料費＝各素材価格 / 取り枚数 X 使用枚数(=融着個) X 不良発生率）&amp;R&amp;"ＭＳ Ｐゴシック,太字"&amp;12 2019-2-1
&amp;KFF00001500SQ-3T</oddHeader>
    <oddFooter>&amp;C&amp;14&amp;P/&amp;N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pageSetUpPr fitToPage="1"/>
  </sheetPr>
  <dimension ref="A1:K305"/>
  <sheetViews>
    <sheetView showGridLines="0" showRowColHeaders="0" showRuler="0" view="pageLayout" zoomScaleNormal="100" workbookViewId="0">
      <selection activeCell="H2" sqref="H2"/>
    </sheetView>
  </sheetViews>
  <sheetFormatPr defaultRowHeight="13.5"/>
  <cols>
    <col min="1" max="1" width="12.5" customWidth="1"/>
    <col min="2" max="2" width="8" bestFit="1" customWidth="1"/>
    <col min="3" max="3" width="11.125" style="1" bestFit="1" customWidth="1"/>
    <col min="4" max="4" width="14.25" bestFit="1" customWidth="1"/>
    <col min="5" max="5" width="7.625" bestFit="1" customWidth="1"/>
    <col min="6" max="6" width="10" style="1" customWidth="1"/>
    <col min="7" max="7" width="0.125" style="1" customWidth="1"/>
    <col min="8" max="8" width="17.875" customWidth="1"/>
    <col min="9" max="9" width="9.375" customWidth="1"/>
    <col min="10" max="10" width="4.5" customWidth="1"/>
    <col min="11" max="11" width="2.875" customWidth="1"/>
  </cols>
  <sheetData>
    <row r="1" spans="1:11" ht="15" customHeight="1" thickBot="1">
      <c r="A1" s="112" t="s">
        <v>1</v>
      </c>
      <c r="B1" s="34" t="s">
        <v>35</v>
      </c>
      <c r="C1" s="113" t="str">
        <f>"融着費(@" &amp; 計算基礎!$J$2&amp;")"</f>
        <v>融着費(@6300)</v>
      </c>
      <c r="D1" s="112" t="s">
        <v>0</v>
      </c>
      <c r="E1" s="34" t="s">
        <v>3</v>
      </c>
      <c r="F1" s="114" t="s">
        <v>2</v>
      </c>
      <c r="G1" s="115" t="s">
        <v>36</v>
      </c>
      <c r="H1" s="116" t="s">
        <v>49</v>
      </c>
    </row>
    <row r="2" spans="1:11" ht="15" customHeight="1" thickTop="1">
      <c r="A2" s="50"/>
      <c r="B2" s="50"/>
      <c r="C2" s="50"/>
      <c r="D2" s="51" t="s">
        <v>19</v>
      </c>
      <c r="E2" s="58">
        <v>19</v>
      </c>
      <c r="F2" s="86">
        <f>(計算基礎!$G$25*計算基礎!$H$4/E2)*B$4</f>
        <v>11232.421052631578</v>
      </c>
      <c r="G2" s="39">
        <f t="shared" ref="G2:G7" si="0">F2+$C$4</f>
        <v>36432.42105263158</v>
      </c>
      <c r="H2" s="60">
        <f t="shared" ref="H2:H7" si="1">ROUNDUP(G2,-2)</f>
        <v>36500</v>
      </c>
      <c r="I2" s="38"/>
      <c r="J2" s="1"/>
      <c r="K2" s="1"/>
    </row>
    <row r="3" spans="1:11" ht="15" customHeight="1">
      <c r="A3" s="46"/>
      <c r="B3" s="46"/>
      <c r="C3" s="46"/>
      <c r="D3" s="47" t="s">
        <v>20</v>
      </c>
      <c r="E3" s="55">
        <v>14</v>
      </c>
      <c r="F3" s="82">
        <f>(計算基礎!$G$25*計算基礎!$H$4/E3)*B$4</f>
        <v>15244</v>
      </c>
      <c r="G3" s="3">
        <f t="shared" si="0"/>
        <v>40444</v>
      </c>
      <c r="H3" s="40">
        <f t="shared" si="1"/>
        <v>40500</v>
      </c>
      <c r="I3" s="38"/>
      <c r="J3" s="1"/>
      <c r="K3" s="1"/>
    </row>
    <row r="4" spans="1:11" ht="15" customHeight="1">
      <c r="A4" s="46">
        <v>1550</v>
      </c>
      <c r="B4" s="46">
        <v>4</v>
      </c>
      <c r="C4" s="46">
        <f>計算基礎!$J$2*B4</f>
        <v>25200</v>
      </c>
      <c r="D4" s="47" t="s">
        <v>21</v>
      </c>
      <c r="E4" s="55">
        <v>11</v>
      </c>
      <c r="F4" s="82">
        <f>(計算基礎!$G$25*計算基礎!$H$4/E4)*B$4</f>
        <v>19401.454545454544</v>
      </c>
      <c r="G4" s="3">
        <f t="shared" si="0"/>
        <v>44601.454545454544</v>
      </c>
      <c r="H4" s="40">
        <f t="shared" si="1"/>
        <v>44700</v>
      </c>
      <c r="I4" s="38"/>
      <c r="J4" s="1"/>
      <c r="K4" s="1"/>
    </row>
    <row r="5" spans="1:11" ht="15" customHeight="1">
      <c r="A5" s="46"/>
      <c r="B5" s="46"/>
      <c r="C5" s="46"/>
      <c r="D5" s="47" t="s">
        <v>22</v>
      </c>
      <c r="E5" s="55">
        <v>9</v>
      </c>
      <c r="F5" s="82">
        <f>(計算基礎!$G$25*計算基礎!$H$4/E5)*B$4</f>
        <v>23712.888888888891</v>
      </c>
      <c r="G5" s="3">
        <f t="shared" si="0"/>
        <v>48912.888888888891</v>
      </c>
      <c r="H5" s="40">
        <f t="shared" si="1"/>
        <v>49000</v>
      </c>
      <c r="I5" s="38"/>
      <c r="J5" s="1"/>
      <c r="K5" s="1"/>
    </row>
    <row r="6" spans="1:11" ht="15" customHeight="1">
      <c r="A6" s="46"/>
      <c r="B6" s="269"/>
      <c r="C6" s="46"/>
      <c r="D6" s="47" t="s">
        <v>23</v>
      </c>
      <c r="E6" s="55">
        <v>7</v>
      </c>
      <c r="F6" s="82">
        <f>(計算基礎!$G$25*計算基礎!$H$4/E6)*B$4</f>
        <v>30488</v>
      </c>
      <c r="G6" s="2">
        <f t="shared" si="0"/>
        <v>55688</v>
      </c>
      <c r="H6" s="40">
        <f t="shared" si="1"/>
        <v>55700</v>
      </c>
      <c r="I6" s="38"/>
      <c r="J6" s="1"/>
      <c r="K6" s="1"/>
    </row>
    <row r="7" spans="1:11" ht="15" customHeight="1" thickBot="1">
      <c r="A7" s="48"/>
      <c r="B7" s="48"/>
      <c r="C7" s="48"/>
      <c r="D7" s="49" t="s">
        <v>24</v>
      </c>
      <c r="E7" s="56">
        <v>6</v>
      </c>
      <c r="F7" s="56">
        <f>(計算基礎!$G$25*計算基礎!$H$4/E7)*B$4</f>
        <v>35569.333333333336</v>
      </c>
      <c r="G7" s="2">
        <f t="shared" si="0"/>
        <v>60769.333333333336</v>
      </c>
      <c r="H7" s="41">
        <f t="shared" si="1"/>
        <v>60800</v>
      </c>
      <c r="I7" s="38"/>
      <c r="J7" s="1"/>
      <c r="K7" s="1"/>
    </row>
    <row r="8" spans="1:11" ht="15" customHeight="1" thickTop="1">
      <c r="A8" s="46"/>
      <c r="B8" s="50"/>
      <c r="C8" s="46"/>
      <c r="D8" s="47" t="s">
        <v>19</v>
      </c>
      <c r="E8" s="55">
        <v>19</v>
      </c>
      <c r="F8" s="81">
        <f>(計算基礎!$G$25*計算基礎!$H$4/E8)*B$10</f>
        <v>11232.421052631578</v>
      </c>
      <c r="G8" s="3">
        <f t="shared" ref="G8:G13" si="2">F8+$C$10</f>
        <v>36432.42105263158</v>
      </c>
      <c r="H8" s="40">
        <f t="shared" ref="H8:H13" si="3">H2+100</f>
        <v>36600</v>
      </c>
      <c r="I8" s="38"/>
    </row>
    <row r="9" spans="1:11" ht="15" customHeight="1">
      <c r="A9" s="46"/>
      <c r="B9" s="46"/>
      <c r="C9" s="46"/>
      <c r="D9" s="47" t="s">
        <v>20</v>
      </c>
      <c r="E9" s="55">
        <v>14</v>
      </c>
      <c r="F9" s="82">
        <f>(計算基礎!$G$25*計算基礎!$H$4/E9)*B$10</f>
        <v>15244</v>
      </c>
      <c r="G9" s="3">
        <f t="shared" si="2"/>
        <v>40444</v>
      </c>
      <c r="H9" s="40">
        <f t="shared" si="3"/>
        <v>40600</v>
      </c>
      <c r="I9" s="38"/>
    </row>
    <row r="10" spans="1:11" ht="15" customHeight="1">
      <c r="A10" s="46">
        <v>1600</v>
      </c>
      <c r="B10" s="46">
        <v>4</v>
      </c>
      <c r="C10" s="46">
        <f>計算基礎!$J$2*B10</f>
        <v>25200</v>
      </c>
      <c r="D10" s="47" t="s">
        <v>21</v>
      </c>
      <c r="E10" s="55">
        <v>11</v>
      </c>
      <c r="F10" s="82">
        <f>(計算基礎!$G$25*計算基礎!$H$4/E10)*B$10</f>
        <v>19401.454545454544</v>
      </c>
      <c r="G10" s="3">
        <f t="shared" si="2"/>
        <v>44601.454545454544</v>
      </c>
      <c r="H10" s="40">
        <f t="shared" si="3"/>
        <v>44800</v>
      </c>
      <c r="I10" s="38"/>
    </row>
    <row r="11" spans="1:11" ht="15" customHeight="1">
      <c r="A11" s="46"/>
      <c r="B11" s="46"/>
      <c r="C11" s="46"/>
      <c r="D11" s="47" t="s">
        <v>22</v>
      </c>
      <c r="E11" s="55">
        <v>9</v>
      </c>
      <c r="F11" s="82">
        <f>(計算基礎!$G$25*計算基礎!$H$4/E11)*B$10</f>
        <v>23712.888888888891</v>
      </c>
      <c r="G11" s="3">
        <f t="shared" si="2"/>
        <v>48912.888888888891</v>
      </c>
      <c r="H11" s="40">
        <f t="shared" si="3"/>
        <v>49100</v>
      </c>
      <c r="I11" s="38"/>
    </row>
    <row r="12" spans="1:11" ht="15" customHeight="1">
      <c r="A12" s="46"/>
      <c r="B12" s="269"/>
      <c r="C12" s="46"/>
      <c r="D12" s="47" t="s">
        <v>23</v>
      </c>
      <c r="E12" s="55">
        <v>7</v>
      </c>
      <c r="F12" s="82">
        <f>(計算基礎!$G$25*計算基礎!$H$4/E12)*B$10</f>
        <v>30488</v>
      </c>
      <c r="G12" s="2">
        <f t="shared" si="2"/>
        <v>55688</v>
      </c>
      <c r="H12" s="40">
        <f t="shared" si="3"/>
        <v>55800</v>
      </c>
      <c r="I12" s="38"/>
    </row>
    <row r="13" spans="1:11" ht="15" customHeight="1" thickBot="1">
      <c r="A13" s="48"/>
      <c r="B13" s="48"/>
      <c r="C13" s="48"/>
      <c r="D13" s="49" t="s">
        <v>24</v>
      </c>
      <c r="E13" s="56">
        <v>6</v>
      </c>
      <c r="F13" s="87">
        <f>(計算基礎!$G$25*計算基礎!$H$4/E13)*B$10</f>
        <v>35569.333333333336</v>
      </c>
      <c r="G13" s="108">
        <f t="shared" si="2"/>
        <v>60769.333333333336</v>
      </c>
      <c r="H13" s="41">
        <f t="shared" si="3"/>
        <v>60900</v>
      </c>
      <c r="I13" s="38"/>
    </row>
    <row r="14" spans="1:11" ht="15" customHeight="1" thickTop="1">
      <c r="A14" s="46"/>
      <c r="B14" s="50"/>
      <c r="C14" s="46"/>
      <c r="D14" s="45" t="s">
        <v>19</v>
      </c>
      <c r="E14" s="77">
        <v>19</v>
      </c>
      <c r="F14" s="103">
        <f>(計算基礎!$G$25*計算基礎!$H$4/E14)*B$16</f>
        <v>11232.421052631578</v>
      </c>
      <c r="G14" s="107">
        <f t="shared" ref="G14:G19" si="4">F14+$C$16</f>
        <v>36432.42105263158</v>
      </c>
      <c r="H14" s="73">
        <f>H$2+200</f>
        <v>36700</v>
      </c>
      <c r="I14" s="38"/>
    </row>
    <row r="15" spans="1:11" ht="15" customHeight="1">
      <c r="A15" s="46"/>
      <c r="B15" s="46"/>
      <c r="C15" s="46"/>
      <c r="D15" s="47" t="s">
        <v>20</v>
      </c>
      <c r="E15" s="66">
        <v>14</v>
      </c>
      <c r="F15" s="84">
        <f>(計算基礎!$G$25*計算基礎!$H$4/E15)*B$16</f>
        <v>15244</v>
      </c>
      <c r="G15" s="71">
        <f t="shared" si="4"/>
        <v>40444</v>
      </c>
      <c r="H15" s="65">
        <f>H$3+200</f>
        <v>40700</v>
      </c>
      <c r="I15" s="38"/>
    </row>
    <row r="16" spans="1:11" ht="15" customHeight="1">
      <c r="A16" s="46">
        <v>1650</v>
      </c>
      <c r="B16" s="46">
        <v>4</v>
      </c>
      <c r="C16" s="46">
        <f>計算基礎!$J$2*B16</f>
        <v>25200</v>
      </c>
      <c r="D16" s="47" t="s">
        <v>21</v>
      </c>
      <c r="E16" s="66">
        <v>11</v>
      </c>
      <c r="F16" s="84">
        <f>(計算基礎!$G$25*計算基礎!$H$4/E16)*B$16</f>
        <v>19401.454545454544</v>
      </c>
      <c r="G16" s="71">
        <f t="shared" si="4"/>
        <v>44601.454545454544</v>
      </c>
      <c r="H16" s="65">
        <f>H$4+200</f>
        <v>44900</v>
      </c>
      <c r="I16" s="38"/>
    </row>
    <row r="17" spans="1:9" ht="15" customHeight="1">
      <c r="A17" s="46"/>
      <c r="B17" s="46"/>
      <c r="C17" s="46"/>
      <c r="D17" s="47" t="s">
        <v>22</v>
      </c>
      <c r="E17" s="66">
        <v>9</v>
      </c>
      <c r="F17" s="84">
        <f>(計算基礎!$G$25*計算基礎!$H$4/E17)*B$16</f>
        <v>23712.888888888891</v>
      </c>
      <c r="G17" s="71">
        <f t="shared" si="4"/>
        <v>48912.888888888891</v>
      </c>
      <c r="H17" s="65">
        <f>H$5+200</f>
        <v>49200</v>
      </c>
      <c r="I17" s="38"/>
    </row>
    <row r="18" spans="1:9" ht="15" customHeight="1">
      <c r="A18" s="46"/>
      <c r="B18" s="269"/>
      <c r="C18" s="46"/>
      <c r="D18" s="47" t="s">
        <v>23</v>
      </c>
      <c r="E18" s="66">
        <v>7</v>
      </c>
      <c r="F18" s="84">
        <f>(計算基礎!$G$25*計算基礎!$H$4/E18)*B$16</f>
        <v>30488</v>
      </c>
      <c r="G18" s="72">
        <f t="shared" si="4"/>
        <v>55688</v>
      </c>
      <c r="H18" s="65">
        <f>H$6+200</f>
        <v>55900</v>
      </c>
      <c r="I18" s="38"/>
    </row>
    <row r="19" spans="1:9" ht="15" customHeight="1" thickBot="1">
      <c r="A19" s="48"/>
      <c r="B19" s="48"/>
      <c r="C19" s="48"/>
      <c r="D19" s="49" t="s">
        <v>24</v>
      </c>
      <c r="E19" s="76">
        <v>6</v>
      </c>
      <c r="F19" s="76">
        <f>(計算基礎!$G$25*計算基礎!$H$4/E19)*B$16</f>
        <v>35569.333333333336</v>
      </c>
      <c r="G19" s="72">
        <f t="shared" si="4"/>
        <v>60769.333333333336</v>
      </c>
      <c r="H19" s="67">
        <f>H$7+200</f>
        <v>61000</v>
      </c>
      <c r="I19" s="38"/>
    </row>
    <row r="20" spans="1:9" ht="15" customHeight="1" thickTop="1">
      <c r="A20" s="46"/>
      <c r="B20" s="50"/>
      <c r="C20" s="46"/>
      <c r="D20" s="47" t="s">
        <v>19</v>
      </c>
      <c r="E20" s="66">
        <v>19</v>
      </c>
      <c r="F20" s="103">
        <f>(計算基礎!$G$25*計算基礎!$H$4/E20)*B$22</f>
        <v>11232.421052631578</v>
      </c>
      <c r="G20" s="71">
        <f t="shared" ref="G20:G25" si="5">F20+$C$22</f>
        <v>36432.42105263158</v>
      </c>
      <c r="H20" s="65">
        <f>H$2+300</f>
        <v>36800</v>
      </c>
      <c r="I20" s="38"/>
    </row>
    <row r="21" spans="1:9" ht="15" customHeight="1">
      <c r="A21" s="46"/>
      <c r="B21" s="46" t="s">
        <v>89</v>
      </c>
      <c r="C21" s="46"/>
      <c r="D21" s="47" t="s">
        <v>20</v>
      </c>
      <c r="E21" s="66">
        <v>13</v>
      </c>
      <c r="F21" s="84">
        <f>(計算基礎!$G$25*計算基礎!$H$4/E21)*B$22</f>
        <v>16416.615384615383</v>
      </c>
      <c r="G21" s="71">
        <f t="shared" si="5"/>
        <v>41616.615384615383</v>
      </c>
      <c r="H21" s="65">
        <f>ROUNDUP(G21,-2)</f>
        <v>41700</v>
      </c>
      <c r="I21" s="38"/>
    </row>
    <row r="22" spans="1:9" ht="15" customHeight="1">
      <c r="A22" s="46">
        <v>1700</v>
      </c>
      <c r="B22" s="46">
        <v>4</v>
      </c>
      <c r="C22" s="46">
        <f>計算基礎!$J$2*B22</f>
        <v>25200</v>
      </c>
      <c r="D22" s="47" t="s">
        <v>21</v>
      </c>
      <c r="E22" s="66">
        <v>10</v>
      </c>
      <c r="F22" s="84">
        <f>(計算基礎!$G$25*計算基礎!$H$4/E22)*B$22</f>
        <v>21341.599999999999</v>
      </c>
      <c r="G22" s="71">
        <f t="shared" si="5"/>
        <v>46541.599999999999</v>
      </c>
      <c r="H22" s="65">
        <f>ROUNDUP(G22,-2)</f>
        <v>46600</v>
      </c>
      <c r="I22" s="38"/>
    </row>
    <row r="23" spans="1:9" ht="15" customHeight="1">
      <c r="A23" s="46"/>
      <c r="B23" s="46"/>
      <c r="C23" s="46"/>
      <c r="D23" s="47" t="s">
        <v>22</v>
      </c>
      <c r="E23" s="66">
        <v>9</v>
      </c>
      <c r="F23" s="84">
        <f>(計算基礎!$G$25*計算基礎!$H$4/E23)*B$22</f>
        <v>23712.888888888891</v>
      </c>
      <c r="G23" s="71">
        <f t="shared" si="5"/>
        <v>48912.888888888891</v>
      </c>
      <c r="H23" s="65">
        <f>H$5+300</f>
        <v>49300</v>
      </c>
      <c r="I23" s="38"/>
    </row>
    <row r="24" spans="1:9" ht="15" customHeight="1">
      <c r="A24" s="46"/>
      <c r="B24" s="270" t="s">
        <v>88</v>
      </c>
      <c r="C24" s="46"/>
      <c r="D24" s="47" t="s">
        <v>23</v>
      </c>
      <c r="E24" s="66">
        <v>7</v>
      </c>
      <c r="F24" s="84">
        <f>(計算基礎!$G$25*計算基礎!$H$4/E24)*B$22</f>
        <v>30488</v>
      </c>
      <c r="G24" s="72">
        <f t="shared" si="5"/>
        <v>55688</v>
      </c>
      <c r="H24" s="65">
        <f>H$6+300</f>
        <v>56000</v>
      </c>
      <c r="I24" s="38"/>
    </row>
    <row r="25" spans="1:9" ht="15" customHeight="1" thickBot="1">
      <c r="A25" s="48"/>
      <c r="B25" s="271">
        <v>5</v>
      </c>
      <c r="C25" s="48"/>
      <c r="D25" s="49" t="s">
        <v>24</v>
      </c>
      <c r="E25" s="76">
        <v>6</v>
      </c>
      <c r="F25" s="106">
        <f>(計算基礎!$G$25*計算基礎!$H$4/E25)*B$22</f>
        <v>35569.333333333336</v>
      </c>
      <c r="G25" s="72">
        <f t="shared" si="5"/>
        <v>60769.333333333336</v>
      </c>
      <c r="H25" s="67">
        <f>H$7+300</f>
        <v>61100</v>
      </c>
      <c r="I25" s="38"/>
    </row>
    <row r="26" spans="1:9" ht="15" customHeight="1" thickTop="1">
      <c r="A26" s="46"/>
      <c r="B26" s="46"/>
      <c r="C26" s="46"/>
      <c r="D26" s="45" t="s">
        <v>19</v>
      </c>
      <c r="E26" s="77">
        <v>19</v>
      </c>
      <c r="F26" s="103">
        <f>(計算基礎!$G$25*計算基礎!$H$4/E26)*B$28</f>
        <v>11232.421052631578</v>
      </c>
      <c r="G26" s="71">
        <f t="shared" ref="G26:G31" si="6">F26+$C$28</f>
        <v>36432.42105263158</v>
      </c>
      <c r="H26" s="65">
        <f>H$2+400</f>
        <v>36900</v>
      </c>
    </row>
    <row r="27" spans="1:9" ht="15" customHeight="1">
      <c r="A27" s="46"/>
      <c r="B27" s="46" t="s">
        <v>89</v>
      </c>
      <c r="C27" s="46"/>
      <c r="D27" s="47" t="s">
        <v>20</v>
      </c>
      <c r="E27" s="66">
        <v>13</v>
      </c>
      <c r="F27" s="84">
        <f>(計算基礎!$G$25*計算基礎!$H$4/E27)*B$28</f>
        <v>16416.615384615383</v>
      </c>
      <c r="G27" s="71">
        <f t="shared" si="6"/>
        <v>41616.615384615383</v>
      </c>
      <c r="H27" s="65">
        <f>H$21+100</f>
        <v>41800</v>
      </c>
    </row>
    <row r="28" spans="1:9" ht="15" customHeight="1">
      <c r="A28" s="46">
        <v>1750</v>
      </c>
      <c r="B28" s="46">
        <v>4</v>
      </c>
      <c r="C28" s="46">
        <f>計算基礎!$J$2*B28</f>
        <v>25200</v>
      </c>
      <c r="D28" s="47" t="s">
        <v>21</v>
      </c>
      <c r="E28" s="66">
        <v>10</v>
      </c>
      <c r="F28" s="84">
        <f>(計算基礎!$G$25*計算基礎!$H$4/E28)*B$28</f>
        <v>21341.599999999999</v>
      </c>
      <c r="G28" s="71">
        <f t="shared" si="6"/>
        <v>46541.599999999999</v>
      </c>
      <c r="H28" s="65">
        <f>H$22+100</f>
        <v>46700</v>
      </c>
    </row>
    <row r="29" spans="1:9" ht="15" customHeight="1">
      <c r="A29" s="46"/>
      <c r="B29" s="46"/>
      <c r="C29" s="46"/>
      <c r="D29" s="47" t="s">
        <v>22</v>
      </c>
      <c r="E29" s="66">
        <v>9</v>
      </c>
      <c r="F29" s="84">
        <f>(計算基礎!$G$25*計算基礎!$H$4/E29)*B$28</f>
        <v>23712.888888888891</v>
      </c>
      <c r="G29" s="71">
        <f t="shared" si="6"/>
        <v>48912.888888888891</v>
      </c>
      <c r="H29" s="65">
        <f>H$5+400</f>
        <v>49400</v>
      </c>
    </row>
    <row r="30" spans="1:9" ht="15" customHeight="1">
      <c r="A30" s="46"/>
      <c r="B30" s="270" t="s">
        <v>88</v>
      </c>
      <c r="C30" s="46"/>
      <c r="D30" s="47" t="s">
        <v>23</v>
      </c>
      <c r="E30" s="66">
        <v>7</v>
      </c>
      <c r="F30" s="84">
        <f>(計算基礎!$G$25*計算基礎!$H$4/E30)*B$28</f>
        <v>30488</v>
      </c>
      <c r="G30" s="72">
        <f t="shared" si="6"/>
        <v>55688</v>
      </c>
      <c r="H30" s="65">
        <f>H$6+400</f>
        <v>56100</v>
      </c>
    </row>
    <row r="31" spans="1:9" ht="15" customHeight="1" thickBot="1">
      <c r="A31" s="48"/>
      <c r="B31" s="271">
        <v>5</v>
      </c>
      <c r="C31" s="48"/>
      <c r="D31" s="49" t="s">
        <v>24</v>
      </c>
      <c r="E31" s="76">
        <v>6</v>
      </c>
      <c r="F31" s="76">
        <f>(計算基礎!$G$25*計算基礎!$H$4/E31)*B$28</f>
        <v>35569.333333333336</v>
      </c>
      <c r="G31" s="72">
        <f t="shared" si="6"/>
        <v>60769.333333333336</v>
      </c>
      <c r="H31" s="67">
        <f>H$7+400</f>
        <v>61200</v>
      </c>
    </row>
    <row r="32" spans="1:9" ht="15" customHeight="1" thickTop="1">
      <c r="A32" s="46"/>
      <c r="B32" s="46"/>
      <c r="C32" s="46"/>
      <c r="D32" s="47" t="s">
        <v>19</v>
      </c>
      <c r="E32" s="66">
        <v>19</v>
      </c>
      <c r="F32" s="103">
        <f>(計算基礎!$G$25*計算基礎!$H$4/E32)*B$34</f>
        <v>11232.421052631578</v>
      </c>
      <c r="G32" s="71">
        <f t="shared" ref="G32:G37" si="7">F32+$C$34</f>
        <v>36432.42105263158</v>
      </c>
      <c r="H32" s="65">
        <f>H$2+500</f>
        <v>37000</v>
      </c>
    </row>
    <row r="33" spans="1:8" ht="15" customHeight="1">
      <c r="A33" s="46"/>
      <c r="B33" s="46" t="s">
        <v>89</v>
      </c>
      <c r="C33" s="46"/>
      <c r="D33" s="47" t="s">
        <v>20</v>
      </c>
      <c r="E33" s="66">
        <v>13</v>
      </c>
      <c r="F33" s="84">
        <f>(計算基礎!$G$25*計算基礎!$H$4/E33)*B$34</f>
        <v>16416.615384615383</v>
      </c>
      <c r="G33" s="71">
        <f t="shared" si="7"/>
        <v>41616.615384615383</v>
      </c>
      <c r="H33" s="65">
        <f>H$21+200</f>
        <v>41900</v>
      </c>
    </row>
    <row r="34" spans="1:8" ht="15" customHeight="1">
      <c r="A34" s="46">
        <v>1800</v>
      </c>
      <c r="B34" s="46">
        <v>4</v>
      </c>
      <c r="C34" s="46">
        <f>計算基礎!$J$2*B34</f>
        <v>25200</v>
      </c>
      <c r="D34" s="47" t="s">
        <v>21</v>
      </c>
      <c r="E34" s="66">
        <v>10</v>
      </c>
      <c r="F34" s="84">
        <f>(計算基礎!$G$25*計算基礎!$H$4/E34)*B$34</f>
        <v>21341.599999999999</v>
      </c>
      <c r="G34" s="71">
        <f t="shared" si="7"/>
        <v>46541.599999999999</v>
      </c>
      <c r="H34" s="65">
        <f>H$22+200</f>
        <v>46800</v>
      </c>
    </row>
    <row r="35" spans="1:8" ht="15" customHeight="1">
      <c r="A35" s="46"/>
      <c r="B35" s="46"/>
      <c r="C35" s="46"/>
      <c r="D35" s="47" t="s">
        <v>22</v>
      </c>
      <c r="E35" s="66">
        <v>8</v>
      </c>
      <c r="F35" s="84">
        <f>(計算基礎!$G$25*計算基礎!$H$4/E35)*B$34</f>
        <v>26677</v>
      </c>
      <c r="G35" s="71">
        <f t="shared" si="7"/>
        <v>51877</v>
      </c>
      <c r="H35" s="65">
        <f>ROUNDUP(G35,-2)</f>
        <v>51900</v>
      </c>
    </row>
    <row r="36" spans="1:8" ht="15" customHeight="1">
      <c r="A36" s="46"/>
      <c r="B36" s="270" t="s">
        <v>88</v>
      </c>
      <c r="C36" s="46"/>
      <c r="D36" s="47" t="s">
        <v>23</v>
      </c>
      <c r="E36" s="66">
        <v>7</v>
      </c>
      <c r="F36" s="84">
        <f>(計算基礎!$G$25*計算基礎!$H$4/E36)*B$34</f>
        <v>30488</v>
      </c>
      <c r="G36" s="72">
        <f t="shared" si="7"/>
        <v>55688</v>
      </c>
      <c r="H36" s="65">
        <f>H$6+500</f>
        <v>56200</v>
      </c>
    </row>
    <row r="37" spans="1:8" ht="15" customHeight="1" thickBot="1">
      <c r="A37" s="48"/>
      <c r="B37" s="271">
        <v>5</v>
      </c>
      <c r="C37" s="48"/>
      <c r="D37" s="49" t="s">
        <v>24</v>
      </c>
      <c r="E37" s="76">
        <v>6</v>
      </c>
      <c r="F37" s="106">
        <f>(計算基礎!$G$25*計算基礎!$H$4/E37)*B$34</f>
        <v>35569.333333333336</v>
      </c>
      <c r="G37" s="72">
        <f t="shared" si="7"/>
        <v>60769.333333333336</v>
      </c>
      <c r="H37" s="67">
        <f>H$7+500</f>
        <v>61300</v>
      </c>
    </row>
    <row r="38" spans="1:8" ht="15" customHeight="1" thickTop="1">
      <c r="A38" s="46"/>
      <c r="B38" s="46"/>
      <c r="C38" s="46"/>
      <c r="D38" s="45" t="s">
        <v>19</v>
      </c>
      <c r="E38" s="77">
        <v>19</v>
      </c>
      <c r="F38" s="103">
        <f>(計算基礎!$G$25*計算基礎!$H$4/E38)*B$40</f>
        <v>11232.421052631578</v>
      </c>
      <c r="G38" s="71">
        <f t="shared" ref="G38:G43" si="8">F38+$C$40</f>
        <v>36432.42105263158</v>
      </c>
      <c r="H38" s="65">
        <f>H$2+600</f>
        <v>37100</v>
      </c>
    </row>
    <row r="39" spans="1:8" ht="15" customHeight="1">
      <c r="A39" s="46"/>
      <c r="B39" s="46" t="s">
        <v>89</v>
      </c>
      <c r="C39" s="46"/>
      <c r="D39" s="47" t="s">
        <v>20</v>
      </c>
      <c r="E39" s="66">
        <v>13</v>
      </c>
      <c r="F39" s="84">
        <f>(計算基礎!$G$25*計算基礎!$H$4/E39)*B$40</f>
        <v>16416.615384615383</v>
      </c>
      <c r="G39" s="71">
        <f t="shared" si="8"/>
        <v>41616.615384615383</v>
      </c>
      <c r="H39" s="65">
        <f>H$21+300</f>
        <v>42000</v>
      </c>
    </row>
    <row r="40" spans="1:8" ht="15" customHeight="1">
      <c r="A40" s="46">
        <v>1850</v>
      </c>
      <c r="B40" s="46">
        <v>4</v>
      </c>
      <c r="C40" s="46">
        <f>計算基礎!$J$2*B40</f>
        <v>25200</v>
      </c>
      <c r="D40" s="47" t="s">
        <v>21</v>
      </c>
      <c r="E40" s="66">
        <v>10</v>
      </c>
      <c r="F40" s="84">
        <f>(計算基礎!$G$25*計算基礎!$H$4/E40)*B$40</f>
        <v>21341.599999999999</v>
      </c>
      <c r="G40" s="71">
        <f t="shared" si="8"/>
        <v>46541.599999999999</v>
      </c>
      <c r="H40" s="65">
        <f>H$22+300</f>
        <v>46900</v>
      </c>
    </row>
    <row r="41" spans="1:8" ht="15" customHeight="1">
      <c r="A41" s="46"/>
      <c r="B41" s="46"/>
      <c r="C41" s="46"/>
      <c r="D41" s="47" t="s">
        <v>22</v>
      </c>
      <c r="E41" s="66">
        <v>8</v>
      </c>
      <c r="F41" s="84">
        <f>(計算基礎!$G$25*計算基礎!$H$4/E41)*B$40</f>
        <v>26677</v>
      </c>
      <c r="G41" s="71">
        <f t="shared" si="8"/>
        <v>51877</v>
      </c>
      <c r="H41" s="65">
        <f>H$35+100</f>
        <v>52000</v>
      </c>
    </row>
    <row r="42" spans="1:8" ht="15" customHeight="1">
      <c r="A42" s="46"/>
      <c r="B42" s="270" t="s">
        <v>88</v>
      </c>
      <c r="C42" s="46"/>
      <c r="D42" s="47" t="s">
        <v>23</v>
      </c>
      <c r="E42" s="66">
        <v>7</v>
      </c>
      <c r="F42" s="84">
        <f>(計算基礎!$G$25*計算基礎!$H$4/E42)*B$40</f>
        <v>30488</v>
      </c>
      <c r="G42" s="72">
        <f t="shared" si="8"/>
        <v>55688</v>
      </c>
      <c r="H42" s="65">
        <f>H$6+600</f>
        <v>56300</v>
      </c>
    </row>
    <row r="43" spans="1:8" ht="15" customHeight="1" thickBot="1">
      <c r="A43" s="48"/>
      <c r="B43" s="271">
        <v>5</v>
      </c>
      <c r="C43" s="48"/>
      <c r="D43" s="49" t="s">
        <v>24</v>
      </c>
      <c r="E43" s="56">
        <v>6</v>
      </c>
      <c r="F43" s="87">
        <f>(計算基礎!$G$25*計算基礎!$H$4/E43)*B$40</f>
        <v>35569.333333333336</v>
      </c>
      <c r="G43" s="108">
        <f t="shared" si="8"/>
        <v>60769.333333333336</v>
      </c>
      <c r="H43" s="41">
        <f>H$7+600</f>
        <v>61400</v>
      </c>
    </row>
    <row r="44" spans="1:8" ht="15" customHeight="1" thickTop="1">
      <c r="A44" s="109"/>
      <c r="B44" s="46"/>
      <c r="C44" s="46"/>
      <c r="D44" s="69" t="s">
        <v>19</v>
      </c>
      <c r="E44" s="77">
        <v>19</v>
      </c>
      <c r="F44" s="103">
        <f>(計算基礎!$G$25*計算基礎!$H$4/E44)*B$46</f>
        <v>11232.421052631578</v>
      </c>
      <c r="G44" s="122">
        <f t="shared" ref="G44:G49" si="9">F44+$C$46</f>
        <v>36432.42105263158</v>
      </c>
      <c r="H44" s="73">
        <f>H$2+700</f>
        <v>37200</v>
      </c>
    </row>
    <row r="45" spans="1:8" ht="15" customHeight="1">
      <c r="A45" s="109"/>
      <c r="B45" s="46" t="s">
        <v>89</v>
      </c>
      <c r="C45" s="46"/>
      <c r="D45" s="111" t="s">
        <v>20</v>
      </c>
      <c r="E45" s="66">
        <v>13</v>
      </c>
      <c r="F45" s="84">
        <f>(計算基礎!$G$25*計算基礎!$H$4/E45)*B$46</f>
        <v>16416.615384615383</v>
      </c>
      <c r="G45" s="74">
        <f t="shared" si="9"/>
        <v>41616.615384615383</v>
      </c>
      <c r="H45" s="65">
        <f>H$21+400</f>
        <v>42100</v>
      </c>
    </row>
    <row r="46" spans="1:8" ht="15" customHeight="1">
      <c r="A46" s="109">
        <v>1900</v>
      </c>
      <c r="B46" s="46">
        <v>4</v>
      </c>
      <c r="C46" s="46">
        <f>計算基礎!$J$2*B46</f>
        <v>25200</v>
      </c>
      <c r="D46" s="111" t="s">
        <v>21</v>
      </c>
      <c r="E46" s="66">
        <v>10</v>
      </c>
      <c r="F46" s="84">
        <f>(計算基礎!$G$25*計算基礎!$H$4/E46)*B$46</f>
        <v>21341.599999999999</v>
      </c>
      <c r="G46" s="74">
        <f t="shared" si="9"/>
        <v>46541.599999999999</v>
      </c>
      <c r="H46" s="65">
        <f>H$22+400</f>
        <v>47000</v>
      </c>
    </row>
    <row r="47" spans="1:8" ht="15" customHeight="1">
      <c r="A47" s="109"/>
      <c r="B47" s="46"/>
      <c r="C47" s="46"/>
      <c r="D47" s="111" t="s">
        <v>22</v>
      </c>
      <c r="E47" s="66">
        <v>8</v>
      </c>
      <c r="F47" s="84">
        <f>(計算基礎!$G$25*計算基礎!$H$4/E47)*B$46</f>
        <v>26677</v>
      </c>
      <c r="G47" s="74">
        <f t="shared" si="9"/>
        <v>51877</v>
      </c>
      <c r="H47" s="65">
        <f>H$35+200</f>
        <v>52100</v>
      </c>
    </row>
    <row r="48" spans="1:8" ht="15" customHeight="1">
      <c r="A48" s="109"/>
      <c r="B48" s="270" t="s">
        <v>88</v>
      </c>
      <c r="C48" s="46"/>
      <c r="D48" s="111" t="s">
        <v>23</v>
      </c>
      <c r="E48" s="66">
        <v>7</v>
      </c>
      <c r="F48" s="84">
        <f>(計算基礎!$G$25*計算基礎!$H$4/E48)*B$46</f>
        <v>30488</v>
      </c>
      <c r="G48" s="75">
        <f t="shared" si="9"/>
        <v>55688</v>
      </c>
      <c r="H48" s="65">
        <f>H$6+700</f>
        <v>56400</v>
      </c>
    </row>
    <row r="49" spans="1:8" ht="15" customHeight="1" thickBot="1">
      <c r="A49" s="45"/>
      <c r="B49" s="272">
        <v>5</v>
      </c>
      <c r="C49" s="53"/>
      <c r="D49" s="111" t="s">
        <v>24</v>
      </c>
      <c r="E49" s="66">
        <v>6</v>
      </c>
      <c r="F49" s="84">
        <f>(計算基礎!$G$25*計算基礎!$H$4/E49)*B$46</f>
        <v>35569.333333333336</v>
      </c>
      <c r="G49" s="75">
        <f t="shared" si="9"/>
        <v>60769.333333333336</v>
      </c>
      <c r="H49" s="80">
        <f>H$7+700</f>
        <v>61500</v>
      </c>
    </row>
    <row r="50" spans="1:8" ht="15" customHeight="1">
      <c r="A50" s="54"/>
      <c r="B50" s="54"/>
      <c r="C50" s="54"/>
      <c r="D50" s="54"/>
      <c r="E50" s="104"/>
      <c r="F50" s="104"/>
      <c r="G50" s="104"/>
      <c r="H50" s="128"/>
    </row>
    <row r="51" spans="1:8" ht="15" customHeight="1" thickBot="1">
      <c r="A51" s="54"/>
      <c r="B51" s="54"/>
      <c r="C51" s="54"/>
      <c r="D51" s="54"/>
      <c r="E51" s="104"/>
      <c r="F51" s="104"/>
      <c r="G51" s="104"/>
      <c r="H51" s="128"/>
    </row>
    <row r="52" spans="1:8" ht="15" customHeight="1" thickBot="1">
      <c r="A52" s="33" t="s">
        <v>1</v>
      </c>
      <c r="B52" s="105" t="s">
        <v>35</v>
      </c>
      <c r="C52" s="32" t="str">
        <f>"融着費(@" &amp; 計算基礎!$J$2&amp;")"</f>
        <v>融着費(@6300)</v>
      </c>
      <c r="D52" s="33" t="s">
        <v>0</v>
      </c>
      <c r="E52" s="105" t="s">
        <v>3</v>
      </c>
      <c r="F52" s="31" t="s">
        <v>2</v>
      </c>
      <c r="G52" s="37" t="s">
        <v>36</v>
      </c>
      <c r="H52" s="70" t="s">
        <v>49</v>
      </c>
    </row>
    <row r="53" spans="1:8" ht="15" customHeight="1" thickTop="1">
      <c r="A53" s="59"/>
      <c r="B53" s="50"/>
      <c r="C53" s="50"/>
      <c r="D53" s="58" t="s">
        <v>19</v>
      </c>
      <c r="E53" s="83">
        <v>18</v>
      </c>
      <c r="F53" s="83">
        <f>(計算基礎!$G$25*計算基礎!$H$4/E53)*B$55</f>
        <v>11856.444444444445</v>
      </c>
      <c r="G53" s="78">
        <f t="shared" ref="G53:G58" si="10">F53+$C$55</f>
        <v>37056.444444444445</v>
      </c>
      <c r="H53" s="68">
        <f>H44+300</f>
        <v>37500</v>
      </c>
    </row>
    <row r="54" spans="1:8" ht="15" customHeight="1">
      <c r="A54" s="109"/>
      <c r="B54" s="46" t="s">
        <v>89</v>
      </c>
      <c r="C54" s="46"/>
      <c r="D54" s="55" t="s">
        <v>20</v>
      </c>
      <c r="E54" s="84">
        <v>13</v>
      </c>
      <c r="F54" s="84">
        <f>(計算基礎!$G$25*計算基礎!$H$4/E54)*B$55</f>
        <v>16416.615384615383</v>
      </c>
      <c r="G54" s="74">
        <f t="shared" si="10"/>
        <v>41616.615384615383</v>
      </c>
      <c r="H54" s="65">
        <f>H$21+500</f>
        <v>42200</v>
      </c>
    </row>
    <row r="55" spans="1:8" ht="15" customHeight="1">
      <c r="A55" s="109">
        <v>1950</v>
      </c>
      <c r="B55" s="46">
        <v>4</v>
      </c>
      <c r="C55" s="46">
        <f>計算基礎!$J$2*B55</f>
        <v>25200</v>
      </c>
      <c r="D55" s="55" t="s">
        <v>21</v>
      </c>
      <c r="E55" s="84">
        <v>10</v>
      </c>
      <c r="F55" s="84">
        <f>(計算基礎!$G$25*計算基礎!$H$4/E55)*B$55</f>
        <v>21341.599999999999</v>
      </c>
      <c r="G55" s="74">
        <f t="shared" si="10"/>
        <v>46541.599999999999</v>
      </c>
      <c r="H55" s="65">
        <f>H$22+500</f>
        <v>47100</v>
      </c>
    </row>
    <row r="56" spans="1:8" ht="15" customHeight="1">
      <c r="A56" s="109"/>
      <c r="B56" s="46"/>
      <c r="C56" s="46"/>
      <c r="D56" s="55" t="s">
        <v>22</v>
      </c>
      <c r="E56" s="84">
        <v>8</v>
      </c>
      <c r="F56" s="84">
        <f>(計算基礎!$G$25*計算基礎!$H$4/E56)*B$55</f>
        <v>26677</v>
      </c>
      <c r="G56" s="74">
        <f t="shared" si="10"/>
        <v>51877</v>
      </c>
      <c r="H56" s="65">
        <f>H$35+300</f>
        <v>52200</v>
      </c>
    </row>
    <row r="57" spans="1:8" ht="15" customHeight="1">
      <c r="A57" s="109"/>
      <c r="B57" s="270" t="s">
        <v>88</v>
      </c>
      <c r="C57" s="46"/>
      <c r="D57" s="55" t="s">
        <v>23</v>
      </c>
      <c r="E57" s="84">
        <v>7</v>
      </c>
      <c r="F57" s="84">
        <f>(計算基礎!$G$25*計算基礎!$H$4/E57)*B$55</f>
        <v>30488</v>
      </c>
      <c r="G57" s="75">
        <f t="shared" si="10"/>
        <v>55688</v>
      </c>
      <c r="H57" s="65">
        <f>H$6+800</f>
        <v>56500</v>
      </c>
    </row>
    <row r="58" spans="1:8" ht="15" customHeight="1" thickBot="1">
      <c r="A58" s="110"/>
      <c r="B58" s="271">
        <v>5</v>
      </c>
      <c r="C58" s="48"/>
      <c r="D58" s="57" t="s">
        <v>24</v>
      </c>
      <c r="E58" s="85">
        <v>6</v>
      </c>
      <c r="F58" s="85">
        <f>(計算基礎!$G$25*計算基礎!$H$4/E58)*B$55</f>
        <v>35569.333333333336</v>
      </c>
      <c r="G58" s="75">
        <f t="shared" si="10"/>
        <v>60769.333333333336</v>
      </c>
      <c r="H58" s="67">
        <f>H$7+800</f>
        <v>61600</v>
      </c>
    </row>
    <row r="59" spans="1:8" ht="15" customHeight="1" thickTop="1">
      <c r="A59" s="109"/>
      <c r="B59" s="46"/>
      <c r="C59" s="46"/>
      <c r="D59" s="58" t="s">
        <v>19</v>
      </c>
      <c r="E59" s="83">
        <v>18</v>
      </c>
      <c r="F59" s="83">
        <f>(計算基礎!$G$25*計算基礎!$H$4/E59)*B$61</f>
        <v>11856.444444444445</v>
      </c>
      <c r="G59" s="74">
        <f t="shared" ref="G59:G64" si="11">F59+$C$61</f>
        <v>37056.444444444445</v>
      </c>
      <c r="H59" s="65">
        <f>H$53+100</f>
        <v>37600</v>
      </c>
    </row>
    <row r="60" spans="1:8" ht="15" customHeight="1">
      <c r="A60" s="109"/>
      <c r="B60" s="46" t="s">
        <v>89</v>
      </c>
      <c r="C60" s="46"/>
      <c r="D60" s="55" t="s">
        <v>20</v>
      </c>
      <c r="E60" s="84">
        <v>13</v>
      </c>
      <c r="F60" s="84">
        <f>(計算基礎!$G$25*計算基礎!$H$4/E60)*B$61</f>
        <v>16416.615384615383</v>
      </c>
      <c r="G60" s="74">
        <f t="shared" si="11"/>
        <v>41616.615384615383</v>
      </c>
      <c r="H60" s="65">
        <f>H$21+600</f>
        <v>42300</v>
      </c>
    </row>
    <row r="61" spans="1:8" ht="15" customHeight="1">
      <c r="A61" s="109">
        <v>2000</v>
      </c>
      <c r="B61" s="46">
        <v>4</v>
      </c>
      <c r="C61" s="46">
        <f>計算基礎!$J$2*B61</f>
        <v>25200</v>
      </c>
      <c r="D61" s="55" t="s">
        <v>21</v>
      </c>
      <c r="E61" s="84">
        <v>10</v>
      </c>
      <c r="F61" s="84">
        <f>(計算基礎!$G$25*計算基礎!$H$4/E61)*B$61</f>
        <v>21341.599999999999</v>
      </c>
      <c r="G61" s="74">
        <f t="shared" si="11"/>
        <v>46541.599999999999</v>
      </c>
      <c r="H61" s="65">
        <f>H$22+600</f>
        <v>47200</v>
      </c>
    </row>
    <row r="62" spans="1:8" ht="15" customHeight="1">
      <c r="A62" s="109"/>
      <c r="B62" s="46"/>
      <c r="C62" s="46"/>
      <c r="D62" s="55" t="s">
        <v>22</v>
      </c>
      <c r="E62" s="84">
        <v>8</v>
      </c>
      <c r="F62" s="84">
        <f>(計算基礎!$G$25*計算基礎!$H$4/E62)*B$61</f>
        <v>26677</v>
      </c>
      <c r="G62" s="74">
        <f t="shared" si="11"/>
        <v>51877</v>
      </c>
      <c r="H62" s="65">
        <f>H$35+400</f>
        <v>52300</v>
      </c>
    </row>
    <row r="63" spans="1:8" ht="15" customHeight="1">
      <c r="A63" s="109"/>
      <c r="B63" s="270" t="s">
        <v>88</v>
      </c>
      <c r="C63" s="46"/>
      <c r="D63" s="55" t="s">
        <v>23</v>
      </c>
      <c r="E63" s="84">
        <v>7</v>
      </c>
      <c r="F63" s="84">
        <f>(計算基礎!$G$25*計算基礎!$H$4/E63)*B$61</f>
        <v>30488</v>
      </c>
      <c r="G63" s="75">
        <f t="shared" si="11"/>
        <v>55688</v>
      </c>
      <c r="H63" s="65">
        <f>H$6+900</f>
        <v>56600</v>
      </c>
    </row>
    <row r="64" spans="1:8" ht="15" customHeight="1" thickBot="1">
      <c r="A64" s="110"/>
      <c r="B64" s="271">
        <v>5</v>
      </c>
      <c r="C64" s="48"/>
      <c r="D64" s="56" t="s">
        <v>24</v>
      </c>
      <c r="E64" s="106">
        <v>6</v>
      </c>
      <c r="F64" s="106">
        <f>(計算基礎!$G$25*計算基礎!$H$4/E64)*B$61</f>
        <v>35569.333333333336</v>
      </c>
      <c r="G64" s="75">
        <f t="shared" si="11"/>
        <v>60769.333333333336</v>
      </c>
      <c r="H64" s="67">
        <f>H$7+900</f>
        <v>61700</v>
      </c>
    </row>
    <row r="65" spans="1:8" ht="15" customHeight="1" thickTop="1">
      <c r="A65" s="109"/>
      <c r="B65" s="46"/>
      <c r="C65" s="46"/>
      <c r="D65" s="53" t="s">
        <v>19</v>
      </c>
      <c r="E65" s="103">
        <v>18</v>
      </c>
      <c r="F65" s="103">
        <f>(計算基礎!$G$25*計算基礎!$H$4/E65)*B$67</f>
        <v>11856.444444444445</v>
      </c>
      <c r="G65" s="74">
        <f t="shared" ref="G65:G70" si="12">F65+$C$67</f>
        <v>37056.444444444445</v>
      </c>
      <c r="H65" s="65">
        <f>H$53+200</f>
        <v>37700</v>
      </c>
    </row>
    <row r="66" spans="1:8" ht="15" customHeight="1">
      <c r="A66" s="109"/>
      <c r="B66" s="46" t="s">
        <v>89</v>
      </c>
      <c r="C66" s="46"/>
      <c r="D66" s="55" t="s">
        <v>20</v>
      </c>
      <c r="E66" s="84">
        <v>13</v>
      </c>
      <c r="F66" s="84">
        <f>(計算基礎!$G$25*計算基礎!$H$4/E66)*B$67</f>
        <v>16416.615384615383</v>
      </c>
      <c r="G66" s="74">
        <f t="shared" si="12"/>
        <v>41616.615384615383</v>
      </c>
      <c r="H66" s="65">
        <f>H$21+700</f>
        <v>42400</v>
      </c>
    </row>
    <row r="67" spans="1:8" ht="15" customHeight="1">
      <c r="A67" s="109">
        <v>2050</v>
      </c>
      <c r="B67" s="46">
        <v>4</v>
      </c>
      <c r="C67" s="46">
        <f>計算基礎!$J$2*B67</f>
        <v>25200</v>
      </c>
      <c r="D67" s="55" t="s">
        <v>21</v>
      </c>
      <c r="E67" s="84">
        <v>10</v>
      </c>
      <c r="F67" s="84">
        <f>(計算基礎!$G$25*計算基礎!$H$4/E67)*B$67</f>
        <v>21341.599999999999</v>
      </c>
      <c r="G67" s="74">
        <f t="shared" si="12"/>
        <v>46541.599999999999</v>
      </c>
      <c r="H67" s="65">
        <f>H$22+700</f>
        <v>47300</v>
      </c>
    </row>
    <row r="68" spans="1:8" ht="15" customHeight="1">
      <c r="A68" s="109"/>
      <c r="B68" s="46"/>
      <c r="C68" s="46"/>
      <c r="D68" s="55" t="s">
        <v>22</v>
      </c>
      <c r="E68" s="84">
        <v>8</v>
      </c>
      <c r="F68" s="84">
        <f>(計算基礎!$G$25*計算基礎!$H$4/E68)*B$67</f>
        <v>26677</v>
      </c>
      <c r="G68" s="74">
        <f t="shared" si="12"/>
        <v>51877</v>
      </c>
      <c r="H68" s="65">
        <f>H$35+500</f>
        <v>52400</v>
      </c>
    </row>
    <row r="69" spans="1:8" ht="15" customHeight="1">
      <c r="A69" s="109"/>
      <c r="B69" s="270" t="s">
        <v>88</v>
      </c>
      <c r="C69" s="46"/>
      <c r="D69" s="55" t="s">
        <v>23</v>
      </c>
      <c r="E69" s="82">
        <v>7</v>
      </c>
      <c r="F69" s="82">
        <f>(計算基礎!$G$25*計算基礎!$H$4/E69)*B$67</f>
        <v>30488</v>
      </c>
      <c r="G69" s="47">
        <f t="shared" si="12"/>
        <v>55688</v>
      </c>
      <c r="H69" s="40">
        <f>H$6+1000</f>
        <v>56700</v>
      </c>
    </row>
    <row r="70" spans="1:8" ht="15" customHeight="1" thickBot="1">
      <c r="A70" s="129"/>
      <c r="B70" s="273">
        <v>6</v>
      </c>
      <c r="C70" s="61"/>
      <c r="D70" s="62" t="s">
        <v>24</v>
      </c>
      <c r="E70" s="120">
        <v>6</v>
      </c>
      <c r="F70" s="121">
        <f>(計算基礎!$G$25*計算基礎!$H$4/E70)*B$67</f>
        <v>35569.333333333336</v>
      </c>
      <c r="G70" s="52">
        <f t="shared" si="12"/>
        <v>60769.333333333336</v>
      </c>
      <c r="H70" s="63">
        <f>H$7+1000</f>
        <v>61800</v>
      </c>
    </row>
    <row r="71" spans="1:8" ht="15" customHeight="1" thickTop="1">
      <c r="A71" s="109"/>
      <c r="B71" s="46"/>
      <c r="C71" s="46"/>
      <c r="D71" s="55" t="s">
        <v>19</v>
      </c>
      <c r="E71" s="82">
        <v>22</v>
      </c>
      <c r="F71" s="81">
        <f>(計算基礎!$G$25*計算基礎!$H$4/E71)*B$73</f>
        <v>12125.90909090909</v>
      </c>
      <c r="G71" s="225">
        <f t="shared" ref="G71:G76" si="13">F71+$C$73</f>
        <v>43625.909090909088</v>
      </c>
      <c r="H71" s="40">
        <f t="shared" ref="H71:H76" si="14">ROUNDUP(G71,-2)</f>
        <v>43700</v>
      </c>
    </row>
    <row r="72" spans="1:8" ht="15" customHeight="1">
      <c r="A72" s="109"/>
      <c r="B72" s="46" t="s">
        <v>89</v>
      </c>
      <c r="C72" s="46"/>
      <c r="D72" s="55" t="s">
        <v>20</v>
      </c>
      <c r="E72" s="82">
        <v>15</v>
      </c>
      <c r="F72" s="82">
        <f>(計算基礎!$G$25*計算基礎!$H$4/E72)*B$73</f>
        <v>17784.666666666668</v>
      </c>
      <c r="G72" s="52">
        <f t="shared" si="13"/>
        <v>49284.666666666672</v>
      </c>
      <c r="H72" s="40">
        <f t="shared" si="14"/>
        <v>49300</v>
      </c>
    </row>
    <row r="73" spans="1:8" ht="15" customHeight="1">
      <c r="A73" s="109">
        <v>2100</v>
      </c>
      <c r="B73" s="46">
        <v>5</v>
      </c>
      <c r="C73" s="46">
        <f>計算基礎!$J$2*B73</f>
        <v>31500</v>
      </c>
      <c r="D73" s="55" t="s">
        <v>21</v>
      </c>
      <c r="E73" s="82">
        <v>12</v>
      </c>
      <c r="F73" s="82">
        <f>(計算基礎!$G$25*計算基礎!$H$4/E73)*B$73</f>
        <v>22230.833333333336</v>
      </c>
      <c r="G73" s="52">
        <f t="shared" si="13"/>
        <v>53730.833333333336</v>
      </c>
      <c r="H73" s="40">
        <f t="shared" si="14"/>
        <v>53800</v>
      </c>
    </row>
    <row r="74" spans="1:8" ht="15" customHeight="1">
      <c r="A74" s="109"/>
      <c r="B74" s="46"/>
      <c r="C74" s="46"/>
      <c r="D74" s="55" t="s">
        <v>22</v>
      </c>
      <c r="E74" s="82">
        <v>10</v>
      </c>
      <c r="F74" s="82">
        <f>(計算基礎!$G$25*計算基礎!$H$4/E74)*B$73</f>
        <v>26677</v>
      </c>
      <c r="G74" s="52">
        <f t="shared" si="13"/>
        <v>58177</v>
      </c>
      <c r="H74" s="40">
        <f t="shared" si="14"/>
        <v>58200</v>
      </c>
    </row>
    <row r="75" spans="1:8" ht="15" customHeight="1">
      <c r="A75" s="109"/>
      <c r="B75" s="270" t="s">
        <v>88</v>
      </c>
      <c r="C75" s="46"/>
      <c r="D75" s="55" t="s">
        <v>23</v>
      </c>
      <c r="E75" s="82">
        <v>8</v>
      </c>
      <c r="F75" s="82">
        <f>(計算基礎!$G$25*計算基礎!$H$4/E75)*B$73</f>
        <v>33346.25</v>
      </c>
      <c r="G75" s="47">
        <f t="shared" si="13"/>
        <v>64846.25</v>
      </c>
      <c r="H75" s="40">
        <f t="shared" si="14"/>
        <v>64900</v>
      </c>
    </row>
    <row r="76" spans="1:8" ht="15" customHeight="1" thickBot="1">
      <c r="A76" s="110"/>
      <c r="B76" s="271">
        <v>6</v>
      </c>
      <c r="C76" s="48"/>
      <c r="D76" s="56" t="s">
        <v>24</v>
      </c>
      <c r="E76" s="87">
        <v>7</v>
      </c>
      <c r="F76" s="56">
        <f>(計算基礎!$G$25*計算基礎!$H$4/E76)*B$73</f>
        <v>38110</v>
      </c>
      <c r="G76" s="52">
        <f t="shared" si="13"/>
        <v>69610</v>
      </c>
      <c r="H76" s="41">
        <f t="shared" si="14"/>
        <v>69700</v>
      </c>
    </row>
    <row r="77" spans="1:8" ht="15" customHeight="1" thickTop="1">
      <c r="A77" s="109"/>
      <c r="B77" s="46"/>
      <c r="C77" s="46"/>
      <c r="D77" s="55" t="s">
        <v>19</v>
      </c>
      <c r="E77" s="82">
        <v>22</v>
      </c>
      <c r="F77" s="81">
        <f>(計算基礎!$G$25*計算基礎!$H$4/E77)*B$79</f>
        <v>12125.90909090909</v>
      </c>
      <c r="G77" s="212">
        <f t="shared" ref="G77:G82" si="15">F77+$C$79</f>
        <v>43625.909090909088</v>
      </c>
      <c r="H77" s="40">
        <f t="shared" ref="H77:H82" si="16">H71+100</f>
        <v>43800</v>
      </c>
    </row>
    <row r="78" spans="1:8" ht="15" customHeight="1">
      <c r="A78" s="109"/>
      <c r="B78" s="46" t="s">
        <v>89</v>
      </c>
      <c r="C78" s="46"/>
      <c r="D78" s="55" t="s">
        <v>20</v>
      </c>
      <c r="E78" s="82">
        <v>15</v>
      </c>
      <c r="F78" s="82">
        <f>(計算基礎!$G$25*計算基礎!$H$4/E78)*B$79</f>
        <v>17784.666666666668</v>
      </c>
      <c r="G78" s="213">
        <f t="shared" si="15"/>
        <v>49284.666666666672</v>
      </c>
      <c r="H78" s="40">
        <f t="shared" si="16"/>
        <v>49400</v>
      </c>
    </row>
    <row r="79" spans="1:8" ht="15" customHeight="1">
      <c r="A79" s="109">
        <v>2150</v>
      </c>
      <c r="B79" s="46">
        <v>5</v>
      </c>
      <c r="C79" s="46">
        <f>計算基礎!$J$2*B79</f>
        <v>31500</v>
      </c>
      <c r="D79" s="55" t="s">
        <v>21</v>
      </c>
      <c r="E79" s="82">
        <v>12</v>
      </c>
      <c r="F79" s="82">
        <f>(計算基礎!$G$25*計算基礎!$H$4/E79)*B$79</f>
        <v>22230.833333333336</v>
      </c>
      <c r="G79" s="213">
        <f t="shared" si="15"/>
        <v>53730.833333333336</v>
      </c>
      <c r="H79" s="40">
        <f t="shared" si="16"/>
        <v>53900</v>
      </c>
    </row>
    <row r="80" spans="1:8" ht="15" customHeight="1">
      <c r="A80" s="109"/>
      <c r="B80" s="46"/>
      <c r="C80" s="46"/>
      <c r="D80" s="55" t="s">
        <v>22</v>
      </c>
      <c r="E80" s="82">
        <v>10</v>
      </c>
      <c r="F80" s="82">
        <f>(計算基礎!$G$25*計算基礎!$H$4/E80)*B$79</f>
        <v>26677</v>
      </c>
      <c r="G80" s="213">
        <f t="shared" si="15"/>
        <v>58177</v>
      </c>
      <c r="H80" s="40">
        <f t="shared" si="16"/>
        <v>58300</v>
      </c>
    </row>
    <row r="81" spans="1:8" ht="15" customHeight="1">
      <c r="A81" s="109"/>
      <c r="B81" s="270" t="s">
        <v>88</v>
      </c>
      <c r="C81" s="46"/>
      <c r="D81" s="55" t="s">
        <v>23</v>
      </c>
      <c r="E81" s="82">
        <v>8</v>
      </c>
      <c r="F81" s="82">
        <f>(計算基礎!$G$25*計算基礎!$H$4/E81)*B$79</f>
        <v>33346.25</v>
      </c>
      <c r="G81" s="214">
        <f t="shared" si="15"/>
        <v>64846.25</v>
      </c>
      <c r="H81" s="40">
        <f t="shared" si="16"/>
        <v>65000</v>
      </c>
    </row>
    <row r="82" spans="1:8" ht="15" customHeight="1" thickBot="1">
      <c r="A82" s="110"/>
      <c r="B82" s="271">
        <v>6</v>
      </c>
      <c r="C82" s="48"/>
      <c r="D82" s="56" t="s">
        <v>24</v>
      </c>
      <c r="E82" s="87">
        <v>7</v>
      </c>
      <c r="F82" s="87">
        <f>(計算基礎!$G$25*計算基礎!$H$4/E82)*B$79</f>
        <v>38110</v>
      </c>
      <c r="G82" s="215">
        <f t="shared" si="15"/>
        <v>69610</v>
      </c>
      <c r="H82" s="41">
        <f t="shared" si="16"/>
        <v>69800</v>
      </c>
    </row>
    <row r="83" spans="1:8" ht="15" customHeight="1" thickTop="1">
      <c r="A83" s="109"/>
      <c r="B83" s="46"/>
      <c r="C83" s="46"/>
      <c r="D83" s="53" t="s">
        <v>19</v>
      </c>
      <c r="E83" s="81">
        <v>22</v>
      </c>
      <c r="F83" s="81">
        <f>(計算基礎!$G$25*計算基礎!$H$4/E83)*B$85</f>
        <v>12125.90909090909</v>
      </c>
      <c r="G83" s="109">
        <f t="shared" ref="G83:G88" si="17">F83+$C$85</f>
        <v>43625.909090909088</v>
      </c>
      <c r="H83" s="40">
        <f>H$71+200</f>
        <v>43900</v>
      </c>
    </row>
    <row r="84" spans="1:8" ht="15" customHeight="1">
      <c r="A84" s="109"/>
      <c r="B84" s="46" t="s">
        <v>89</v>
      </c>
      <c r="C84" s="46"/>
      <c r="D84" s="55" t="s">
        <v>20</v>
      </c>
      <c r="E84" s="82">
        <v>15</v>
      </c>
      <c r="F84" s="82">
        <f>(計算基礎!$G$25*計算基礎!$H$4/E84)*B$85</f>
        <v>17784.666666666668</v>
      </c>
      <c r="G84" s="52">
        <f t="shared" si="17"/>
        <v>49284.666666666672</v>
      </c>
      <c r="H84" s="40">
        <f>H$72+200</f>
        <v>49500</v>
      </c>
    </row>
    <row r="85" spans="1:8" ht="15" customHeight="1">
      <c r="A85" s="109">
        <v>2200</v>
      </c>
      <c r="B85" s="46">
        <v>5</v>
      </c>
      <c r="C85" s="46">
        <f>計算基礎!$J$2*B85</f>
        <v>31500</v>
      </c>
      <c r="D85" s="55" t="s">
        <v>21</v>
      </c>
      <c r="E85" s="82">
        <v>12</v>
      </c>
      <c r="F85" s="82">
        <f>(計算基礎!$G$25*計算基礎!$H$4/E85)*B$85</f>
        <v>22230.833333333336</v>
      </c>
      <c r="G85" s="52">
        <f t="shared" si="17"/>
        <v>53730.833333333336</v>
      </c>
      <c r="H85" s="40">
        <f>H$73+200</f>
        <v>54000</v>
      </c>
    </row>
    <row r="86" spans="1:8" ht="15" customHeight="1">
      <c r="A86" s="109"/>
      <c r="B86" s="46"/>
      <c r="C86" s="46"/>
      <c r="D86" s="55" t="s">
        <v>22</v>
      </c>
      <c r="E86" s="82">
        <v>10</v>
      </c>
      <c r="F86" s="82">
        <f>(計算基礎!$G$25*計算基礎!$H$4/E86)*B$85</f>
        <v>26677</v>
      </c>
      <c r="G86" s="52">
        <f t="shared" si="17"/>
        <v>58177</v>
      </c>
      <c r="H86" s="40">
        <f>H$74+200</f>
        <v>58400</v>
      </c>
    </row>
    <row r="87" spans="1:8" ht="15" customHeight="1">
      <c r="A87" s="109"/>
      <c r="B87" s="270" t="s">
        <v>88</v>
      </c>
      <c r="C87" s="46"/>
      <c r="D87" s="55" t="s">
        <v>23</v>
      </c>
      <c r="E87" s="82">
        <v>8</v>
      </c>
      <c r="F87" s="82">
        <f>(計算基礎!$G$25*計算基礎!$H$4/E87)*B$85</f>
        <v>33346.25</v>
      </c>
      <c r="G87" s="47">
        <f t="shared" si="17"/>
        <v>64846.25</v>
      </c>
      <c r="H87" s="40">
        <f>H$75+200</f>
        <v>65100</v>
      </c>
    </row>
    <row r="88" spans="1:8" ht="15" customHeight="1" thickBot="1">
      <c r="A88" s="110"/>
      <c r="B88" s="271">
        <v>6</v>
      </c>
      <c r="C88" s="48"/>
      <c r="D88" s="56" t="s">
        <v>24</v>
      </c>
      <c r="E88" s="87">
        <v>7</v>
      </c>
      <c r="F88" s="87">
        <f>(計算基礎!$G$25*計算基礎!$H$4/E88)*B$85</f>
        <v>38110</v>
      </c>
      <c r="G88" s="49">
        <f t="shared" si="17"/>
        <v>69610</v>
      </c>
      <c r="H88" s="41">
        <f>H$76+200</f>
        <v>69900</v>
      </c>
    </row>
    <row r="89" spans="1:8" ht="15" customHeight="1" thickTop="1">
      <c r="A89" s="109"/>
      <c r="B89" s="46"/>
      <c r="C89" s="46"/>
      <c r="D89" s="53" t="s">
        <v>19</v>
      </c>
      <c r="E89" s="81">
        <v>22</v>
      </c>
      <c r="F89" s="81">
        <f>(計算基礎!$G$25*計算基礎!$H$4/E89)*B$91</f>
        <v>12125.90909090909</v>
      </c>
      <c r="G89" s="109">
        <f t="shared" ref="G89:G94" si="18">F89+$C$91</f>
        <v>43625.909090909088</v>
      </c>
      <c r="H89" s="42">
        <f>H$71+300</f>
        <v>44000</v>
      </c>
    </row>
    <row r="90" spans="1:8" ht="15" customHeight="1">
      <c r="A90" s="109"/>
      <c r="B90" s="46" t="s">
        <v>89</v>
      </c>
      <c r="C90" s="46"/>
      <c r="D90" s="55" t="s">
        <v>20</v>
      </c>
      <c r="E90" s="82">
        <v>15</v>
      </c>
      <c r="F90" s="82">
        <f>(計算基礎!$G$25*計算基礎!$H$4/E90)*B$91</f>
        <v>17784.666666666668</v>
      </c>
      <c r="G90" s="52">
        <f t="shared" si="18"/>
        <v>49284.666666666672</v>
      </c>
      <c r="H90" s="40">
        <f>H$72+300</f>
        <v>49600</v>
      </c>
    </row>
    <row r="91" spans="1:8" ht="15" customHeight="1">
      <c r="A91" s="109">
        <v>2250</v>
      </c>
      <c r="B91" s="46">
        <v>5</v>
      </c>
      <c r="C91" s="46">
        <f>計算基礎!$J$2*B91</f>
        <v>31500</v>
      </c>
      <c r="D91" s="55" t="s">
        <v>21</v>
      </c>
      <c r="E91" s="82">
        <v>12</v>
      </c>
      <c r="F91" s="82">
        <f>(計算基礎!$G$25*計算基礎!$H$4/E91)*B$91</f>
        <v>22230.833333333336</v>
      </c>
      <c r="G91" s="52">
        <f t="shared" si="18"/>
        <v>53730.833333333336</v>
      </c>
      <c r="H91" s="40">
        <f>H$73+300</f>
        <v>54100</v>
      </c>
    </row>
    <row r="92" spans="1:8" ht="15" customHeight="1">
      <c r="A92" s="109"/>
      <c r="B92" s="46"/>
      <c r="C92" s="46"/>
      <c r="D92" s="55" t="s">
        <v>22</v>
      </c>
      <c r="E92" s="82">
        <v>10</v>
      </c>
      <c r="F92" s="82">
        <f>(計算基礎!$G$25*計算基礎!$H$4/E92)*B$91</f>
        <v>26677</v>
      </c>
      <c r="G92" s="52">
        <f t="shared" si="18"/>
        <v>58177</v>
      </c>
      <c r="H92" s="40">
        <f>H$74+300</f>
        <v>58500</v>
      </c>
    </row>
    <row r="93" spans="1:8" ht="15" customHeight="1">
      <c r="A93" s="109"/>
      <c r="B93" s="270" t="s">
        <v>88</v>
      </c>
      <c r="C93" s="46"/>
      <c r="D93" s="55" t="s">
        <v>23</v>
      </c>
      <c r="E93" s="84">
        <v>8</v>
      </c>
      <c r="F93" s="84">
        <f>(計算基礎!$G$25*計算基礎!$H$4/E93)*B$91</f>
        <v>33346.25</v>
      </c>
      <c r="G93" s="75">
        <f t="shared" si="18"/>
        <v>64846.25</v>
      </c>
      <c r="H93" s="65">
        <f>H$75+300</f>
        <v>65200</v>
      </c>
    </row>
    <row r="94" spans="1:8" ht="15" customHeight="1" thickBot="1">
      <c r="A94" s="110"/>
      <c r="B94" s="271">
        <v>6</v>
      </c>
      <c r="C94" s="48"/>
      <c r="D94" s="56" t="s">
        <v>24</v>
      </c>
      <c r="E94" s="106">
        <v>7</v>
      </c>
      <c r="F94" s="76">
        <f>(計算基礎!$G$25*計算基礎!$H$4/E94)*B$91</f>
        <v>38110</v>
      </c>
      <c r="G94" s="74">
        <f t="shared" si="18"/>
        <v>69610</v>
      </c>
      <c r="H94" s="67">
        <f>H$76+300</f>
        <v>70000</v>
      </c>
    </row>
    <row r="95" spans="1:8" ht="15" customHeight="1" thickTop="1">
      <c r="A95" s="109"/>
      <c r="B95" s="46"/>
      <c r="C95" s="46"/>
      <c r="D95" s="55" t="s">
        <v>19</v>
      </c>
      <c r="E95" s="84">
        <v>21</v>
      </c>
      <c r="F95" s="103">
        <f>(計算基礎!$G$25*計算基礎!$H$4/E95)*B$97</f>
        <v>12703.333333333332</v>
      </c>
      <c r="G95" s="200">
        <f t="shared" ref="G95:G100" si="19">F95+$C$97</f>
        <v>44203.333333333328</v>
      </c>
      <c r="H95" s="65">
        <f>H89+300</f>
        <v>44300</v>
      </c>
    </row>
    <row r="96" spans="1:8" ht="15" customHeight="1">
      <c r="A96" s="109"/>
      <c r="B96" s="46" t="s">
        <v>89</v>
      </c>
      <c r="C96" s="46"/>
      <c r="D96" s="55" t="s">
        <v>20</v>
      </c>
      <c r="E96" s="84">
        <v>15</v>
      </c>
      <c r="F96" s="84">
        <f>(計算基礎!$G$25*計算基礎!$H$4/E96)*B$97</f>
        <v>17784.666666666668</v>
      </c>
      <c r="G96" s="74">
        <f t="shared" si="19"/>
        <v>49284.666666666672</v>
      </c>
      <c r="H96" s="65">
        <f>H$72+400</f>
        <v>49700</v>
      </c>
    </row>
    <row r="97" spans="1:8" ht="15" customHeight="1">
      <c r="A97" s="109">
        <v>2300</v>
      </c>
      <c r="B97" s="46">
        <v>5</v>
      </c>
      <c r="C97" s="46">
        <f>計算基礎!$J$2*B97</f>
        <v>31500</v>
      </c>
      <c r="D97" s="55" t="s">
        <v>21</v>
      </c>
      <c r="E97" s="84">
        <v>12</v>
      </c>
      <c r="F97" s="84">
        <f>(計算基礎!$G$25*計算基礎!$H$4/E97)*B$97</f>
        <v>22230.833333333336</v>
      </c>
      <c r="G97" s="74">
        <f t="shared" si="19"/>
        <v>53730.833333333336</v>
      </c>
      <c r="H97" s="65">
        <f>H$73+400</f>
        <v>54200</v>
      </c>
    </row>
    <row r="98" spans="1:8" ht="15" customHeight="1">
      <c r="A98" s="109"/>
      <c r="B98" s="46"/>
      <c r="C98" s="46"/>
      <c r="D98" s="55" t="s">
        <v>22</v>
      </c>
      <c r="E98" s="84">
        <v>10</v>
      </c>
      <c r="F98" s="84">
        <f>(計算基礎!$G$25*計算基礎!$H$4/E98)*B$97</f>
        <v>26677</v>
      </c>
      <c r="G98" s="74">
        <f t="shared" si="19"/>
        <v>58177</v>
      </c>
      <c r="H98" s="65">
        <f>H$74+400</f>
        <v>58600</v>
      </c>
    </row>
    <row r="99" spans="1:8" ht="15" customHeight="1">
      <c r="A99" s="109"/>
      <c r="B99" s="270" t="s">
        <v>88</v>
      </c>
      <c r="C99" s="46"/>
      <c r="D99" s="55" t="s">
        <v>23</v>
      </c>
      <c r="E99" s="84">
        <v>8</v>
      </c>
      <c r="F99" s="84">
        <f>(計算基礎!$G$25*計算基礎!$H$4/E99)*B$97</f>
        <v>33346.25</v>
      </c>
      <c r="G99" s="75">
        <f t="shared" si="19"/>
        <v>64846.25</v>
      </c>
      <c r="H99" s="65">
        <f>H$75+400</f>
        <v>65300</v>
      </c>
    </row>
    <row r="100" spans="1:8" ht="15" customHeight="1" thickBot="1">
      <c r="A100" s="45"/>
      <c r="B100" s="272">
        <v>6</v>
      </c>
      <c r="C100" s="53"/>
      <c r="D100" s="55" t="s">
        <v>24</v>
      </c>
      <c r="E100" s="84">
        <v>7</v>
      </c>
      <c r="F100" s="84">
        <f>(計算基礎!$G$25*計算基礎!$H$4/E100)*B$97</f>
        <v>38110</v>
      </c>
      <c r="G100" s="75">
        <f t="shared" si="19"/>
        <v>69610</v>
      </c>
      <c r="H100" s="80">
        <f>H$76+400</f>
        <v>70100</v>
      </c>
    </row>
    <row r="101" spans="1:8" ht="15" customHeight="1">
      <c r="A101" s="54"/>
      <c r="B101" s="54"/>
      <c r="C101" s="54"/>
      <c r="D101" s="54"/>
      <c r="E101" s="104"/>
      <c r="F101" s="104"/>
      <c r="G101" s="104"/>
      <c r="H101" s="128"/>
    </row>
    <row r="102" spans="1:8" ht="15" customHeight="1" thickBot="1">
      <c r="A102" s="54"/>
      <c r="B102" s="54"/>
      <c r="C102" s="54"/>
      <c r="D102" s="54"/>
      <c r="E102" s="104"/>
      <c r="F102" s="104"/>
      <c r="G102" s="104"/>
      <c r="H102" s="128"/>
    </row>
    <row r="103" spans="1:8" ht="15" customHeight="1" thickBot="1">
      <c r="A103" s="33" t="s">
        <v>1</v>
      </c>
      <c r="B103" s="105" t="s">
        <v>35</v>
      </c>
      <c r="C103" s="32" t="str">
        <f>"融着費(@" &amp; 計算基礎!$J$2&amp;")"</f>
        <v>融着費(@6300)</v>
      </c>
      <c r="D103" s="33" t="s">
        <v>0</v>
      </c>
      <c r="E103" s="105" t="s">
        <v>3</v>
      </c>
      <c r="F103" s="31" t="s">
        <v>2</v>
      </c>
      <c r="G103" s="37" t="s">
        <v>36</v>
      </c>
      <c r="H103" s="70" t="s">
        <v>49</v>
      </c>
    </row>
    <row r="104" spans="1:8" ht="15" customHeight="1">
      <c r="A104" s="130"/>
      <c r="B104" s="44"/>
      <c r="C104" s="44"/>
      <c r="D104" s="64" t="s">
        <v>19</v>
      </c>
      <c r="E104" s="117">
        <v>21</v>
      </c>
      <c r="F104" s="117">
        <f>(計算基礎!$G$25*計算基礎!$H$4/E104)*B$106</f>
        <v>12703.333333333332</v>
      </c>
      <c r="G104" s="118">
        <f t="shared" ref="G104:G109" si="20">F104+$C$106</f>
        <v>44203.333333333328</v>
      </c>
      <c r="H104" s="119">
        <f>H$95+100</f>
        <v>44400</v>
      </c>
    </row>
    <row r="105" spans="1:8" ht="15" customHeight="1">
      <c r="A105" s="109"/>
      <c r="B105" s="46" t="s">
        <v>89</v>
      </c>
      <c r="C105" s="46"/>
      <c r="D105" s="55" t="s">
        <v>20</v>
      </c>
      <c r="E105" s="84">
        <v>15</v>
      </c>
      <c r="F105" s="84">
        <f>(計算基礎!$G$25*計算基礎!$H$4/E105)*B$106</f>
        <v>17784.666666666668</v>
      </c>
      <c r="G105" s="74">
        <f t="shared" si="20"/>
        <v>49284.666666666672</v>
      </c>
      <c r="H105" s="65">
        <f>H$72+500</f>
        <v>49800</v>
      </c>
    </row>
    <row r="106" spans="1:8" ht="15" customHeight="1">
      <c r="A106" s="109">
        <v>2350</v>
      </c>
      <c r="B106" s="46">
        <v>5</v>
      </c>
      <c r="C106" s="46">
        <f>計算基礎!$J$2*B106</f>
        <v>31500</v>
      </c>
      <c r="D106" s="55" t="s">
        <v>21</v>
      </c>
      <c r="E106" s="84">
        <v>12</v>
      </c>
      <c r="F106" s="84">
        <f>(計算基礎!$G$25*計算基礎!$H$4/E106)*B$106</f>
        <v>22230.833333333336</v>
      </c>
      <c r="G106" s="74">
        <f t="shared" si="20"/>
        <v>53730.833333333336</v>
      </c>
      <c r="H106" s="65">
        <f>H$73+500</f>
        <v>54300</v>
      </c>
    </row>
    <row r="107" spans="1:8" ht="15" customHeight="1">
      <c r="A107" s="109"/>
      <c r="B107" s="46"/>
      <c r="C107" s="46"/>
      <c r="D107" s="55" t="s">
        <v>22</v>
      </c>
      <c r="E107" s="84">
        <v>10</v>
      </c>
      <c r="F107" s="84">
        <f>(計算基礎!$G$25*計算基礎!$H$4/E107)*B$106</f>
        <v>26677</v>
      </c>
      <c r="G107" s="74">
        <f t="shared" si="20"/>
        <v>58177</v>
      </c>
      <c r="H107" s="65">
        <f>H$74+500</f>
        <v>58700</v>
      </c>
    </row>
    <row r="108" spans="1:8" ht="15" customHeight="1">
      <c r="A108" s="109"/>
      <c r="B108" s="270" t="s">
        <v>88</v>
      </c>
      <c r="C108" s="46"/>
      <c r="D108" s="55" t="s">
        <v>23</v>
      </c>
      <c r="E108" s="84">
        <v>8</v>
      </c>
      <c r="F108" s="84">
        <f>(計算基礎!$G$25*計算基礎!$H$4/E108)*B$106</f>
        <v>33346.25</v>
      </c>
      <c r="G108" s="75">
        <f t="shared" si="20"/>
        <v>64846.25</v>
      </c>
      <c r="H108" s="65">
        <f>H$75+500</f>
        <v>65400</v>
      </c>
    </row>
    <row r="109" spans="1:8" ht="15" customHeight="1" thickBot="1">
      <c r="A109" s="110"/>
      <c r="B109" s="271">
        <v>6</v>
      </c>
      <c r="C109" s="48"/>
      <c r="D109" s="56" t="s">
        <v>24</v>
      </c>
      <c r="E109" s="106">
        <v>7</v>
      </c>
      <c r="F109" s="76">
        <f>(計算基礎!$G$25*計算基礎!$H$4/E109)*B$106</f>
        <v>38110</v>
      </c>
      <c r="G109" s="74">
        <f t="shared" si="20"/>
        <v>69610</v>
      </c>
      <c r="H109" s="67">
        <f>H$76+500</f>
        <v>70200</v>
      </c>
    </row>
    <row r="110" spans="1:8" ht="15" customHeight="1" thickTop="1">
      <c r="A110" s="109"/>
      <c r="B110" s="46"/>
      <c r="C110" s="46"/>
      <c r="D110" s="55" t="s">
        <v>19</v>
      </c>
      <c r="E110" s="84">
        <v>21</v>
      </c>
      <c r="F110" s="103">
        <f>(計算基礎!$G$25*計算基礎!$H$4/E110)*B$112</f>
        <v>12703.333333333332</v>
      </c>
      <c r="G110" s="226">
        <f t="shared" ref="G110:G115" si="21">F110+$C$112</f>
        <v>44203.333333333328</v>
      </c>
      <c r="H110" s="65">
        <f>H$95+200</f>
        <v>44500</v>
      </c>
    </row>
    <row r="111" spans="1:8" ht="15" customHeight="1">
      <c r="A111" s="109"/>
      <c r="B111" s="46" t="s">
        <v>89</v>
      </c>
      <c r="C111" s="46"/>
      <c r="D111" s="55" t="s">
        <v>20</v>
      </c>
      <c r="E111" s="84">
        <v>15</v>
      </c>
      <c r="F111" s="84">
        <f>(計算基礎!$G$25*計算基礎!$H$4/E111)*B$112</f>
        <v>17784.666666666668</v>
      </c>
      <c r="G111" s="216">
        <f t="shared" si="21"/>
        <v>49284.666666666672</v>
      </c>
      <c r="H111" s="65">
        <f>H$72+600</f>
        <v>49900</v>
      </c>
    </row>
    <row r="112" spans="1:8" ht="15" customHeight="1">
      <c r="A112" s="109">
        <v>2400</v>
      </c>
      <c r="B112" s="46">
        <v>5</v>
      </c>
      <c r="C112" s="46">
        <f>計算基礎!$J$2*B112</f>
        <v>31500</v>
      </c>
      <c r="D112" s="55" t="s">
        <v>21</v>
      </c>
      <c r="E112" s="84">
        <v>12</v>
      </c>
      <c r="F112" s="84">
        <f>(計算基礎!$G$25*計算基礎!$H$4/E112)*B$112</f>
        <v>22230.833333333336</v>
      </c>
      <c r="G112" s="216">
        <f t="shared" si="21"/>
        <v>53730.833333333336</v>
      </c>
      <c r="H112" s="65">
        <f>H$73+600</f>
        <v>54400</v>
      </c>
    </row>
    <row r="113" spans="1:8" ht="15" customHeight="1">
      <c r="A113" s="109"/>
      <c r="B113" s="46"/>
      <c r="C113" s="46"/>
      <c r="D113" s="55" t="s">
        <v>22</v>
      </c>
      <c r="E113" s="84">
        <v>9</v>
      </c>
      <c r="F113" s="84">
        <f>(計算基礎!$G$25*計算基礎!$H$4/E113)*B$112</f>
        <v>29641.111111111113</v>
      </c>
      <c r="G113" s="216">
        <f t="shared" si="21"/>
        <v>61141.111111111109</v>
      </c>
      <c r="H113" s="65">
        <f>ROUNDUP(G113,-2)</f>
        <v>61200</v>
      </c>
    </row>
    <row r="114" spans="1:8" ht="15" customHeight="1">
      <c r="A114" s="109"/>
      <c r="B114" s="270" t="s">
        <v>88</v>
      </c>
      <c r="C114" s="46"/>
      <c r="D114" s="55" t="s">
        <v>23</v>
      </c>
      <c r="E114" s="84">
        <v>8</v>
      </c>
      <c r="F114" s="84">
        <f>(計算基礎!$G$25*計算基礎!$H$4/E114)*B$112</f>
        <v>33346.25</v>
      </c>
      <c r="G114" s="219">
        <f t="shared" si="21"/>
        <v>64846.25</v>
      </c>
      <c r="H114" s="65">
        <f>H$75+600</f>
        <v>65500</v>
      </c>
    </row>
    <row r="115" spans="1:8" ht="15" customHeight="1" thickBot="1">
      <c r="A115" s="110"/>
      <c r="B115" s="271">
        <v>7</v>
      </c>
      <c r="C115" s="48"/>
      <c r="D115" s="56" t="s">
        <v>24</v>
      </c>
      <c r="E115" s="106">
        <v>7</v>
      </c>
      <c r="F115" s="76">
        <f>(計算基礎!$G$25*計算基礎!$H$4/E115)*B$112</f>
        <v>38110</v>
      </c>
      <c r="G115" s="218">
        <f t="shared" si="21"/>
        <v>69610</v>
      </c>
      <c r="H115" s="67">
        <f>H$76+600</f>
        <v>70300</v>
      </c>
    </row>
    <row r="116" spans="1:8" ht="15" customHeight="1" thickTop="1">
      <c r="A116" s="109"/>
      <c r="B116" s="46"/>
      <c r="C116" s="46"/>
      <c r="D116" s="55" t="s">
        <v>19</v>
      </c>
      <c r="E116" s="84">
        <v>21</v>
      </c>
      <c r="F116" s="103">
        <f>(計算基礎!$G$25*計算基礎!$H$4/E116)*B$118</f>
        <v>12703.333333333332</v>
      </c>
      <c r="G116" s="122">
        <f t="shared" ref="G116:G121" si="22">F116+$C$118</f>
        <v>44203.333333333328</v>
      </c>
      <c r="H116" s="65">
        <f>H$95+300</f>
        <v>44600</v>
      </c>
    </row>
    <row r="117" spans="1:8" ht="15" customHeight="1">
      <c r="A117" s="109"/>
      <c r="B117" s="46" t="s">
        <v>89</v>
      </c>
      <c r="C117" s="46"/>
      <c r="D117" s="55" t="s">
        <v>20</v>
      </c>
      <c r="E117" s="84">
        <v>15</v>
      </c>
      <c r="F117" s="84">
        <f>(計算基礎!$G$25*計算基礎!$H$4/E117)*B$118</f>
        <v>17784.666666666668</v>
      </c>
      <c r="G117" s="74">
        <f t="shared" si="22"/>
        <v>49284.666666666672</v>
      </c>
      <c r="H117" s="65">
        <f>H$72+700</f>
        <v>50000</v>
      </c>
    </row>
    <row r="118" spans="1:8" ht="15" customHeight="1">
      <c r="A118" s="109">
        <v>2450</v>
      </c>
      <c r="B118" s="46">
        <v>5</v>
      </c>
      <c r="C118" s="46">
        <f>計算基礎!$J$2*B118</f>
        <v>31500</v>
      </c>
      <c r="D118" s="55" t="s">
        <v>21</v>
      </c>
      <c r="E118" s="84">
        <v>12</v>
      </c>
      <c r="F118" s="84">
        <f>(計算基礎!$G$25*計算基礎!$H$4/E118)*B$118</f>
        <v>22230.833333333336</v>
      </c>
      <c r="G118" s="74">
        <f t="shared" si="22"/>
        <v>53730.833333333336</v>
      </c>
      <c r="H118" s="65">
        <f>H$73+700</f>
        <v>54500</v>
      </c>
    </row>
    <row r="119" spans="1:8" ht="15" customHeight="1">
      <c r="A119" s="109"/>
      <c r="B119" s="46"/>
      <c r="C119" s="46"/>
      <c r="D119" s="55" t="s">
        <v>22</v>
      </c>
      <c r="E119" s="84">
        <v>9</v>
      </c>
      <c r="F119" s="84">
        <f>(計算基礎!$G$25*計算基礎!$H$4/E119)*B$118</f>
        <v>29641.111111111113</v>
      </c>
      <c r="G119" s="74">
        <f t="shared" si="22"/>
        <v>61141.111111111109</v>
      </c>
      <c r="H119" s="65">
        <f>H$113+100</f>
        <v>61300</v>
      </c>
    </row>
    <row r="120" spans="1:8" ht="15" customHeight="1">
      <c r="A120" s="109"/>
      <c r="B120" s="270" t="s">
        <v>88</v>
      </c>
      <c r="C120" s="46"/>
      <c r="D120" s="55" t="s">
        <v>23</v>
      </c>
      <c r="E120" s="84">
        <v>8</v>
      </c>
      <c r="F120" s="84">
        <f>(計算基礎!$G$25*計算基礎!$H$4/E120)*B$118</f>
        <v>33346.25</v>
      </c>
      <c r="G120" s="75">
        <f t="shared" si="22"/>
        <v>64846.25</v>
      </c>
      <c r="H120" s="65">
        <f>H$75+700</f>
        <v>65600</v>
      </c>
    </row>
    <row r="121" spans="1:8" ht="15" customHeight="1" thickBot="1">
      <c r="A121" s="261"/>
      <c r="B121" s="273">
        <v>7</v>
      </c>
      <c r="C121" s="260"/>
      <c r="D121" s="121" t="s">
        <v>24</v>
      </c>
      <c r="E121" s="124">
        <v>7</v>
      </c>
      <c r="F121" s="124">
        <f>(計算基礎!$G$25*計算基礎!$H$4/E121)*B$118</f>
        <v>38110</v>
      </c>
      <c r="G121" s="125">
        <f t="shared" si="22"/>
        <v>69610</v>
      </c>
      <c r="H121" s="79">
        <f>H$76+700</f>
        <v>70400</v>
      </c>
    </row>
    <row r="122" spans="1:8" ht="15" customHeight="1" thickTop="1">
      <c r="A122" s="109"/>
      <c r="B122" s="46"/>
      <c r="C122" s="46"/>
      <c r="D122" s="53" t="s">
        <v>19</v>
      </c>
      <c r="E122" s="103">
        <v>24</v>
      </c>
      <c r="F122" s="103">
        <f>(計算基礎!$G$25*計算基礎!$H$4/E122)*B$124</f>
        <v>13338.5</v>
      </c>
      <c r="G122" s="122">
        <f t="shared" ref="G122:G127" si="23">F122+$C$124</f>
        <v>51138.5</v>
      </c>
      <c r="H122" s="73">
        <f t="shared" ref="H122:H127" si="24">ROUNDUP(G122,-2)</f>
        <v>51200</v>
      </c>
    </row>
    <row r="123" spans="1:8" ht="15" customHeight="1">
      <c r="A123" s="109"/>
      <c r="B123" s="46" t="s">
        <v>89</v>
      </c>
      <c r="C123" s="46"/>
      <c r="D123" s="55" t="s">
        <v>20</v>
      </c>
      <c r="E123" s="84">
        <v>17</v>
      </c>
      <c r="F123" s="84">
        <f>(計算基礎!$G$25*計算基礎!$H$4/E123)*B$124</f>
        <v>18830.823529411766</v>
      </c>
      <c r="G123" s="74">
        <f t="shared" si="23"/>
        <v>56630.823529411762</v>
      </c>
      <c r="H123" s="65">
        <f t="shared" si="24"/>
        <v>56700</v>
      </c>
    </row>
    <row r="124" spans="1:8" ht="15" customHeight="1">
      <c r="A124" s="109">
        <v>2500</v>
      </c>
      <c r="B124" s="46">
        <v>6</v>
      </c>
      <c r="C124" s="46">
        <f>計算基礎!$J$2*B124</f>
        <v>37800</v>
      </c>
      <c r="D124" s="55" t="s">
        <v>21</v>
      </c>
      <c r="E124" s="84">
        <v>13</v>
      </c>
      <c r="F124" s="84">
        <f>(計算基礎!$G$25*計算基礎!$H$4/E124)*B$124</f>
        <v>24624.923076923074</v>
      </c>
      <c r="G124" s="74">
        <f t="shared" si="23"/>
        <v>62424.923076923078</v>
      </c>
      <c r="H124" s="65">
        <f t="shared" si="24"/>
        <v>62500</v>
      </c>
    </row>
    <row r="125" spans="1:8" ht="15" customHeight="1">
      <c r="A125" s="109"/>
      <c r="B125" s="46"/>
      <c r="C125" s="46"/>
      <c r="D125" s="55" t="s">
        <v>22</v>
      </c>
      <c r="E125" s="84">
        <v>10</v>
      </c>
      <c r="F125" s="84">
        <f>(計算基礎!$G$25*計算基礎!$H$4/E125)*B$124</f>
        <v>32012.399999999998</v>
      </c>
      <c r="G125" s="74">
        <f t="shared" si="23"/>
        <v>69812.399999999994</v>
      </c>
      <c r="H125" s="65">
        <f t="shared" si="24"/>
        <v>69900</v>
      </c>
    </row>
    <row r="126" spans="1:8" ht="15" customHeight="1">
      <c r="A126" s="109"/>
      <c r="B126" s="270" t="s">
        <v>88</v>
      </c>
      <c r="C126" s="46"/>
      <c r="D126" s="55" t="s">
        <v>23</v>
      </c>
      <c r="E126" s="84">
        <v>9</v>
      </c>
      <c r="F126" s="84">
        <f>(計算基礎!$G$25*計算基礎!$H$4/E126)*B$124</f>
        <v>35569.333333333336</v>
      </c>
      <c r="G126" s="75">
        <f t="shared" si="23"/>
        <v>73369.333333333343</v>
      </c>
      <c r="H126" s="65">
        <f t="shared" si="24"/>
        <v>73400</v>
      </c>
    </row>
    <row r="127" spans="1:8" ht="15" customHeight="1" thickBot="1">
      <c r="A127" s="110"/>
      <c r="B127" s="271">
        <v>7</v>
      </c>
      <c r="C127" s="48"/>
      <c r="D127" s="56" t="s">
        <v>24</v>
      </c>
      <c r="E127" s="106">
        <v>8</v>
      </c>
      <c r="F127" s="106">
        <f>(計算基礎!$G$25*計算基礎!$H$4/E127)*B$124</f>
        <v>40015.5</v>
      </c>
      <c r="G127" s="74">
        <f t="shared" si="23"/>
        <v>77815.5</v>
      </c>
      <c r="H127" s="67">
        <f t="shared" si="24"/>
        <v>77900</v>
      </c>
    </row>
    <row r="128" spans="1:8" ht="15" customHeight="1" thickTop="1">
      <c r="A128" s="109"/>
      <c r="B128" s="46"/>
      <c r="C128" s="46"/>
      <c r="D128" s="53" t="s">
        <v>19</v>
      </c>
      <c r="E128" s="103">
        <v>23</v>
      </c>
      <c r="F128" s="103">
        <f>(計算基礎!$G$25*計算基礎!$H$4/E128)*B$130</f>
        <v>13918.434782608696</v>
      </c>
      <c r="G128" s="226">
        <f t="shared" ref="G128:G133" si="25">F128+$C$130</f>
        <v>51718.434782608696</v>
      </c>
      <c r="H128" s="65">
        <f>ROUNDUP(G128,-2)</f>
        <v>51800</v>
      </c>
    </row>
    <row r="129" spans="1:8" ht="15" customHeight="1">
      <c r="A129" s="109"/>
      <c r="B129" s="46" t="s">
        <v>89</v>
      </c>
      <c r="C129" s="46"/>
      <c r="D129" s="55" t="s">
        <v>20</v>
      </c>
      <c r="E129" s="84">
        <v>17</v>
      </c>
      <c r="F129" s="84">
        <f>(計算基礎!$G$25*計算基礎!$H$4/E129)*B$130</f>
        <v>18830.823529411766</v>
      </c>
      <c r="G129" s="216">
        <f t="shared" si="25"/>
        <v>56630.823529411762</v>
      </c>
      <c r="H129" s="65">
        <f>H$123+100</f>
        <v>56800</v>
      </c>
    </row>
    <row r="130" spans="1:8" ht="15" customHeight="1">
      <c r="A130" s="109">
        <v>2550</v>
      </c>
      <c r="B130" s="46">
        <v>6</v>
      </c>
      <c r="C130" s="46">
        <f>計算基礎!$J$2*B130</f>
        <v>37800</v>
      </c>
      <c r="D130" s="55" t="s">
        <v>21</v>
      </c>
      <c r="E130" s="82">
        <v>13</v>
      </c>
      <c r="F130" s="82">
        <f>(計算基礎!$G$25*計算基礎!$H$4/E130)*B$130</f>
        <v>24624.923076923074</v>
      </c>
      <c r="G130" s="213">
        <f t="shared" si="25"/>
        <v>62424.923076923078</v>
      </c>
      <c r="H130" s="40">
        <f>H$124+100</f>
        <v>62600</v>
      </c>
    </row>
    <row r="131" spans="1:8" ht="15" customHeight="1">
      <c r="A131" s="109"/>
      <c r="B131" s="46"/>
      <c r="C131" s="46"/>
      <c r="D131" s="55" t="s">
        <v>22</v>
      </c>
      <c r="E131" s="82">
        <v>10</v>
      </c>
      <c r="F131" s="82">
        <f>(計算基礎!$G$25*計算基礎!$H$4/E131)*B$130</f>
        <v>32012.399999999998</v>
      </c>
      <c r="G131" s="213">
        <f t="shared" si="25"/>
        <v>69812.399999999994</v>
      </c>
      <c r="H131" s="40">
        <f>H$125+100</f>
        <v>70000</v>
      </c>
    </row>
    <row r="132" spans="1:8" ht="15" customHeight="1">
      <c r="A132" s="109"/>
      <c r="B132" s="270" t="s">
        <v>88</v>
      </c>
      <c r="C132" s="46"/>
      <c r="D132" s="55" t="s">
        <v>23</v>
      </c>
      <c r="E132" s="82">
        <v>9</v>
      </c>
      <c r="F132" s="82">
        <f>(計算基礎!$G$25*計算基礎!$H$4/E132)*B$130</f>
        <v>35569.333333333336</v>
      </c>
      <c r="G132" s="214">
        <f t="shared" si="25"/>
        <v>73369.333333333343</v>
      </c>
      <c r="H132" s="40">
        <f>H$126+100</f>
        <v>73500</v>
      </c>
    </row>
    <row r="133" spans="1:8" ht="15" customHeight="1" thickBot="1">
      <c r="A133" s="110"/>
      <c r="B133" s="271">
        <v>7</v>
      </c>
      <c r="C133" s="48"/>
      <c r="D133" s="56" t="s">
        <v>24</v>
      </c>
      <c r="E133" s="87">
        <v>8</v>
      </c>
      <c r="F133" s="87">
        <f>(計算基礎!$G$25*計算基礎!$H$4/E133)*B$130</f>
        <v>40015.5</v>
      </c>
      <c r="G133" s="215">
        <f t="shared" si="25"/>
        <v>77815.5</v>
      </c>
      <c r="H133" s="41">
        <f>H$127+100</f>
        <v>78000</v>
      </c>
    </row>
    <row r="134" spans="1:8" ht="15" customHeight="1" thickTop="1">
      <c r="A134" s="109"/>
      <c r="B134" s="46"/>
      <c r="C134" s="46"/>
      <c r="D134" s="53" t="s">
        <v>19</v>
      </c>
      <c r="E134" s="103">
        <v>23</v>
      </c>
      <c r="F134" s="103">
        <f>(計算基礎!$G$25*計算基礎!$H$4/E134)*B$136</f>
        <v>13918.434782608696</v>
      </c>
      <c r="G134" s="227">
        <f t="shared" ref="G134:G139" si="26">F134+$C$136</f>
        <v>51718.434782608696</v>
      </c>
      <c r="H134" s="73">
        <f>H$128+100</f>
        <v>51900</v>
      </c>
    </row>
    <row r="135" spans="1:8" ht="15" customHeight="1">
      <c r="A135" s="109"/>
      <c r="B135" s="46" t="s">
        <v>89</v>
      </c>
      <c r="C135" s="46"/>
      <c r="D135" s="55" t="s">
        <v>20</v>
      </c>
      <c r="E135" s="84">
        <v>17</v>
      </c>
      <c r="F135" s="84">
        <f>(計算基礎!$G$25*計算基礎!$H$4/E135)*B$136</f>
        <v>18830.823529411766</v>
      </c>
      <c r="G135" s="216">
        <f t="shared" si="26"/>
        <v>56630.823529411762</v>
      </c>
      <c r="H135" s="65">
        <f>H$123+200</f>
        <v>56900</v>
      </c>
    </row>
    <row r="136" spans="1:8" ht="15" customHeight="1">
      <c r="A136" s="109">
        <v>2600</v>
      </c>
      <c r="B136" s="46">
        <v>6</v>
      </c>
      <c r="C136" s="46">
        <f>計算基礎!$J$2*B136</f>
        <v>37800</v>
      </c>
      <c r="D136" s="55" t="s">
        <v>21</v>
      </c>
      <c r="E136" s="84">
        <v>13</v>
      </c>
      <c r="F136" s="84">
        <f>(計算基礎!$G$25*計算基礎!$H$4/E136)*B$136</f>
        <v>24624.923076923074</v>
      </c>
      <c r="G136" s="216">
        <f t="shared" si="26"/>
        <v>62424.923076923078</v>
      </c>
      <c r="H136" s="65">
        <f>H$124+200</f>
        <v>62700</v>
      </c>
    </row>
    <row r="137" spans="1:8" ht="15" customHeight="1">
      <c r="A137" s="109"/>
      <c r="B137" s="46"/>
      <c r="C137" s="46"/>
      <c r="D137" s="55" t="s">
        <v>22</v>
      </c>
      <c r="E137" s="84">
        <v>10</v>
      </c>
      <c r="F137" s="84">
        <f>(計算基礎!$G$25*計算基礎!$H$4/E137)*B$136</f>
        <v>32012.399999999998</v>
      </c>
      <c r="G137" s="216">
        <f t="shared" si="26"/>
        <v>69812.399999999994</v>
      </c>
      <c r="H137" s="65">
        <f>H$125+200</f>
        <v>70100</v>
      </c>
    </row>
    <row r="138" spans="1:8" ht="15" customHeight="1">
      <c r="A138" s="109"/>
      <c r="B138" s="270" t="s">
        <v>88</v>
      </c>
      <c r="C138" s="46"/>
      <c r="D138" s="55" t="s">
        <v>23</v>
      </c>
      <c r="E138" s="84">
        <v>9</v>
      </c>
      <c r="F138" s="84">
        <f>(計算基礎!$G$25*計算基礎!$H$4/E138)*B$136</f>
        <v>35569.333333333336</v>
      </c>
      <c r="G138" s="219">
        <f t="shared" si="26"/>
        <v>73369.333333333343</v>
      </c>
      <c r="H138" s="65">
        <f>H$126+200</f>
        <v>73600</v>
      </c>
    </row>
    <row r="139" spans="1:8" ht="15" customHeight="1" thickBot="1">
      <c r="A139" s="110"/>
      <c r="B139" s="271">
        <v>7</v>
      </c>
      <c r="C139" s="48"/>
      <c r="D139" s="56" t="s">
        <v>24</v>
      </c>
      <c r="E139" s="106">
        <v>8</v>
      </c>
      <c r="F139" s="76">
        <f>(計算基礎!$G$25*計算基礎!$H$4/E139)*B$136</f>
        <v>40015.5</v>
      </c>
      <c r="G139" s="218">
        <f t="shared" si="26"/>
        <v>77815.5</v>
      </c>
      <c r="H139" s="67">
        <f>H$127+200</f>
        <v>78100</v>
      </c>
    </row>
    <row r="140" spans="1:8" ht="15" customHeight="1" thickTop="1">
      <c r="A140" s="109"/>
      <c r="B140" s="46"/>
      <c r="C140" s="46"/>
      <c r="D140" s="55" t="s">
        <v>19</v>
      </c>
      <c r="E140" s="84">
        <v>23</v>
      </c>
      <c r="F140" s="103">
        <f>(計算基礎!$G$25*計算基礎!$H$4/E140)*B$142</f>
        <v>13918.434782608696</v>
      </c>
      <c r="G140" s="122">
        <f t="shared" ref="G140:G145" si="27">F140+$C$142</f>
        <v>51718.434782608696</v>
      </c>
      <c r="H140" s="65">
        <f>H$128+200</f>
        <v>52000</v>
      </c>
    </row>
    <row r="141" spans="1:8" ht="15" customHeight="1">
      <c r="A141" s="109"/>
      <c r="B141" s="46" t="s">
        <v>89</v>
      </c>
      <c r="C141" s="46"/>
      <c r="D141" s="55" t="s">
        <v>20</v>
      </c>
      <c r="E141" s="84">
        <v>16</v>
      </c>
      <c r="F141" s="84">
        <f>(計算基礎!$G$25*計算基礎!$H$4/E141)*B$142</f>
        <v>20007.75</v>
      </c>
      <c r="G141" s="74">
        <f t="shared" si="27"/>
        <v>57807.75</v>
      </c>
      <c r="H141" s="65">
        <f>ROUNDUP(G141,-2)</f>
        <v>57900</v>
      </c>
    </row>
    <row r="142" spans="1:8" ht="15" customHeight="1">
      <c r="A142" s="109">
        <v>2650</v>
      </c>
      <c r="B142" s="46">
        <v>6</v>
      </c>
      <c r="C142" s="46">
        <f>計算基礎!$J$2*B142</f>
        <v>37800</v>
      </c>
      <c r="D142" s="55" t="s">
        <v>21</v>
      </c>
      <c r="E142" s="84">
        <v>13</v>
      </c>
      <c r="F142" s="84">
        <f>(計算基礎!$G$25*計算基礎!$H$4/E142)*B$142</f>
        <v>24624.923076923074</v>
      </c>
      <c r="G142" s="74">
        <f t="shared" si="27"/>
        <v>62424.923076923078</v>
      </c>
      <c r="H142" s="65">
        <f>H$124+300</f>
        <v>62800</v>
      </c>
    </row>
    <row r="143" spans="1:8" ht="15" customHeight="1">
      <c r="A143" s="109"/>
      <c r="B143" s="46"/>
      <c r="C143" s="46"/>
      <c r="D143" s="55" t="s">
        <v>22</v>
      </c>
      <c r="E143" s="84">
        <v>10</v>
      </c>
      <c r="F143" s="84">
        <f>(計算基礎!$G$25*計算基礎!$H$4/E143)*B$142</f>
        <v>32012.399999999998</v>
      </c>
      <c r="G143" s="74">
        <f t="shared" si="27"/>
        <v>69812.399999999994</v>
      </c>
      <c r="H143" s="65">
        <f>H$125+300</f>
        <v>70200</v>
      </c>
    </row>
    <row r="144" spans="1:8" ht="15" customHeight="1">
      <c r="A144" s="109"/>
      <c r="B144" s="270" t="s">
        <v>88</v>
      </c>
      <c r="C144" s="46"/>
      <c r="D144" s="55" t="s">
        <v>23</v>
      </c>
      <c r="E144" s="84">
        <v>9</v>
      </c>
      <c r="F144" s="84">
        <f>(計算基礎!$G$25*計算基礎!$H$4/E144)*B$142</f>
        <v>35569.333333333336</v>
      </c>
      <c r="G144" s="75">
        <f t="shared" si="27"/>
        <v>73369.333333333343</v>
      </c>
      <c r="H144" s="65">
        <f>H$126+300</f>
        <v>73700</v>
      </c>
    </row>
    <row r="145" spans="1:8" ht="15" customHeight="1" thickBot="1">
      <c r="A145" s="110"/>
      <c r="B145" s="271">
        <v>7</v>
      </c>
      <c r="C145" s="48"/>
      <c r="D145" s="56" t="s">
        <v>24</v>
      </c>
      <c r="E145" s="106">
        <v>8</v>
      </c>
      <c r="F145" s="76">
        <f>(計算基礎!$G$25*計算基礎!$H$4/E145)*B$142</f>
        <v>40015.5</v>
      </c>
      <c r="G145" s="75">
        <f t="shared" si="27"/>
        <v>77815.5</v>
      </c>
      <c r="H145" s="67">
        <f>H$127+300</f>
        <v>78200</v>
      </c>
    </row>
    <row r="146" spans="1:8" ht="15" customHeight="1" thickTop="1">
      <c r="A146" s="109"/>
      <c r="B146" s="46"/>
      <c r="C146" s="46"/>
      <c r="D146" s="55" t="s">
        <v>19</v>
      </c>
      <c r="E146" s="84">
        <v>23</v>
      </c>
      <c r="F146" s="103">
        <f>(計算基礎!$G$25*計算基礎!$H$4/E146)*B$148</f>
        <v>13918.434782608696</v>
      </c>
      <c r="G146" s="74">
        <f t="shared" ref="G146:G151" si="28">F146+$C$148</f>
        <v>51718.434782608696</v>
      </c>
      <c r="H146" s="65">
        <f>H$128+300</f>
        <v>52100</v>
      </c>
    </row>
    <row r="147" spans="1:8" ht="15" customHeight="1">
      <c r="A147" s="109"/>
      <c r="B147" s="46" t="s">
        <v>89</v>
      </c>
      <c r="C147" s="46"/>
      <c r="D147" s="55" t="s">
        <v>20</v>
      </c>
      <c r="E147" s="84">
        <v>16</v>
      </c>
      <c r="F147" s="84">
        <f>(計算基礎!$G$25*計算基礎!$H$4/E147)*B$148</f>
        <v>20007.75</v>
      </c>
      <c r="G147" s="74">
        <f t="shared" si="28"/>
        <v>57807.75</v>
      </c>
      <c r="H147" s="65">
        <f>H$141+100</f>
        <v>58000</v>
      </c>
    </row>
    <row r="148" spans="1:8" ht="15" customHeight="1">
      <c r="A148" s="109">
        <v>2700</v>
      </c>
      <c r="B148" s="46">
        <v>6</v>
      </c>
      <c r="C148" s="46">
        <f>計算基礎!$J$2*B148</f>
        <v>37800</v>
      </c>
      <c r="D148" s="55" t="s">
        <v>21</v>
      </c>
      <c r="E148" s="84">
        <v>13</v>
      </c>
      <c r="F148" s="84">
        <f>(計算基礎!$G$25*計算基礎!$H$4/E148)*B$148</f>
        <v>24624.923076923074</v>
      </c>
      <c r="G148" s="74">
        <f t="shared" si="28"/>
        <v>62424.923076923078</v>
      </c>
      <c r="H148" s="65">
        <f>H$124+400</f>
        <v>62900</v>
      </c>
    </row>
    <row r="149" spans="1:8" ht="15" customHeight="1">
      <c r="A149" s="109"/>
      <c r="B149" s="46"/>
      <c r="C149" s="46"/>
      <c r="D149" s="55" t="s">
        <v>22</v>
      </c>
      <c r="E149" s="84">
        <v>10</v>
      </c>
      <c r="F149" s="84">
        <f>(計算基礎!$G$25*計算基礎!$H$4/E149)*B$148</f>
        <v>32012.399999999998</v>
      </c>
      <c r="G149" s="74">
        <f t="shared" si="28"/>
        <v>69812.399999999994</v>
      </c>
      <c r="H149" s="65">
        <f>H$125+400</f>
        <v>70300</v>
      </c>
    </row>
    <row r="150" spans="1:8" ht="15" customHeight="1">
      <c r="A150" s="109"/>
      <c r="B150" s="270" t="s">
        <v>88</v>
      </c>
      <c r="C150" s="46"/>
      <c r="D150" s="55" t="s">
        <v>23</v>
      </c>
      <c r="E150" s="84">
        <v>9</v>
      </c>
      <c r="F150" s="84">
        <f>(計算基礎!$G$25*計算基礎!$H$4/E150)*B$148</f>
        <v>35569.333333333336</v>
      </c>
      <c r="G150" s="75">
        <f t="shared" si="28"/>
        <v>73369.333333333343</v>
      </c>
      <c r="H150" s="65">
        <f>H$126+400</f>
        <v>73800</v>
      </c>
    </row>
    <row r="151" spans="1:8" ht="15" customHeight="1" thickBot="1">
      <c r="A151" s="45"/>
      <c r="B151" s="272">
        <v>7</v>
      </c>
      <c r="C151" s="53"/>
      <c r="D151" s="55" t="s">
        <v>24</v>
      </c>
      <c r="E151" s="84">
        <v>8</v>
      </c>
      <c r="F151" s="84">
        <f>(計算基礎!$G$25*計算基礎!$H$4/E151)*B$148</f>
        <v>40015.5</v>
      </c>
      <c r="G151" s="75">
        <f t="shared" si="28"/>
        <v>77815.5</v>
      </c>
      <c r="H151" s="80">
        <f>H$127+400</f>
        <v>78300</v>
      </c>
    </row>
    <row r="152" spans="1:8" ht="15" customHeight="1">
      <c r="A152" s="54"/>
      <c r="B152" s="54"/>
      <c r="C152" s="54"/>
      <c r="D152" s="54"/>
      <c r="E152" s="104"/>
      <c r="F152" s="104"/>
      <c r="G152" s="104"/>
      <c r="H152" s="128"/>
    </row>
    <row r="153" spans="1:8" ht="15" customHeight="1" thickBot="1">
      <c r="A153" s="54"/>
      <c r="B153" s="54"/>
      <c r="C153" s="54"/>
      <c r="D153" s="54"/>
      <c r="E153" s="104"/>
      <c r="F153" s="104"/>
      <c r="G153" s="104"/>
      <c r="H153" s="128"/>
    </row>
    <row r="154" spans="1:8" ht="15" customHeight="1" thickBot="1">
      <c r="A154" s="33" t="s">
        <v>1</v>
      </c>
      <c r="B154" s="105" t="s">
        <v>35</v>
      </c>
      <c r="C154" s="32" t="str">
        <f>"融着費(@" &amp; 計算基礎!$J$2&amp;")"</f>
        <v>融着費(@6300)</v>
      </c>
      <c r="D154" s="33" t="s">
        <v>0</v>
      </c>
      <c r="E154" s="105" t="s">
        <v>3</v>
      </c>
      <c r="F154" s="31" t="s">
        <v>2</v>
      </c>
      <c r="G154" s="37" t="s">
        <v>36</v>
      </c>
      <c r="H154" s="70" t="s">
        <v>49</v>
      </c>
    </row>
    <row r="155" spans="1:8" ht="15" customHeight="1">
      <c r="A155" s="130"/>
      <c r="B155" s="44"/>
      <c r="C155" s="44"/>
      <c r="D155" s="64" t="s">
        <v>19</v>
      </c>
      <c r="E155" s="117">
        <v>23</v>
      </c>
      <c r="F155" s="117">
        <f>(計算基礎!$G$25*計算基礎!$H$4/E155)*B$157</f>
        <v>13918.434782608696</v>
      </c>
      <c r="G155" s="118">
        <f t="shared" ref="G155:G160" si="29">F155+$C$157</f>
        <v>51718.434782608696</v>
      </c>
      <c r="H155" s="119">
        <f>H$128+400</f>
        <v>52200</v>
      </c>
    </row>
    <row r="156" spans="1:8" ht="15" customHeight="1">
      <c r="A156" s="109"/>
      <c r="B156" s="46" t="s">
        <v>89</v>
      </c>
      <c r="C156" s="46"/>
      <c r="D156" s="55" t="s">
        <v>20</v>
      </c>
      <c r="E156" s="84">
        <v>16</v>
      </c>
      <c r="F156" s="84">
        <f>(計算基礎!$G$25*計算基礎!$H$4/E156)*B$157</f>
        <v>20007.75</v>
      </c>
      <c r="G156" s="74">
        <f t="shared" si="29"/>
        <v>57807.75</v>
      </c>
      <c r="H156" s="65">
        <f>H$141+200</f>
        <v>58100</v>
      </c>
    </row>
    <row r="157" spans="1:8" ht="15" customHeight="1">
      <c r="A157" s="109">
        <v>2750</v>
      </c>
      <c r="B157" s="46">
        <v>6</v>
      </c>
      <c r="C157" s="46">
        <f>計算基礎!$J$2*B157</f>
        <v>37800</v>
      </c>
      <c r="D157" s="55" t="s">
        <v>21</v>
      </c>
      <c r="E157" s="84">
        <v>13</v>
      </c>
      <c r="F157" s="84">
        <f>(計算基礎!$G$25*計算基礎!$H$4/E157)*B$157</f>
        <v>24624.923076923074</v>
      </c>
      <c r="G157" s="74">
        <f t="shared" si="29"/>
        <v>62424.923076923078</v>
      </c>
      <c r="H157" s="65">
        <f>H$124+500</f>
        <v>63000</v>
      </c>
    </row>
    <row r="158" spans="1:8" ht="15" customHeight="1">
      <c r="A158" s="109"/>
      <c r="B158" s="46"/>
      <c r="C158" s="46"/>
      <c r="D158" s="55" t="s">
        <v>22</v>
      </c>
      <c r="E158" s="84">
        <v>10</v>
      </c>
      <c r="F158" s="84">
        <f>(計算基礎!$G$25*計算基礎!$H$4/E158)*B$157</f>
        <v>32012.399999999998</v>
      </c>
      <c r="G158" s="74">
        <f t="shared" si="29"/>
        <v>69812.399999999994</v>
      </c>
      <c r="H158" s="65">
        <f>H$125+500</f>
        <v>70400</v>
      </c>
    </row>
    <row r="159" spans="1:8" ht="15" customHeight="1">
      <c r="A159" s="109"/>
      <c r="B159" s="270" t="s">
        <v>88</v>
      </c>
      <c r="C159" s="46"/>
      <c r="D159" s="55" t="s">
        <v>23</v>
      </c>
      <c r="E159" s="84">
        <v>9</v>
      </c>
      <c r="F159" s="84">
        <f>(計算基礎!$G$25*計算基礎!$H$4/E159)*B$157</f>
        <v>35569.333333333336</v>
      </c>
      <c r="G159" s="75">
        <f t="shared" si="29"/>
        <v>73369.333333333343</v>
      </c>
      <c r="H159" s="65">
        <f>H$126+500</f>
        <v>73900</v>
      </c>
    </row>
    <row r="160" spans="1:8" ht="15" customHeight="1" thickBot="1">
      <c r="A160" s="110"/>
      <c r="B160" s="271">
        <v>8</v>
      </c>
      <c r="C160" s="48"/>
      <c r="D160" s="56" t="s">
        <v>54</v>
      </c>
      <c r="E160" s="106">
        <v>7</v>
      </c>
      <c r="F160" s="106">
        <f>(計算基礎!$G$25*計算基礎!$H$4/E160)*B$157</f>
        <v>45732</v>
      </c>
      <c r="G160" s="74">
        <f t="shared" si="29"/>
        <v>83532</v>
      </c>
      <c r="H160" s="67">
        <f>ROUNDUP(G160,-2)</f>
        <v>83600</v>
      </c>
    </row>
    <row r="161" spans="1:8" ht="15" customHeight="1" thickTop="1">
      <c r="A161" s="109"/>
      <c r="B161" s="46"/>
      <c r="C161" s="46"/>
      <c r="D161" s="53" t="s">
        <v>19</v>
      </c>
      <c r="E161" s="103">
        <v>23</v>
      </c>
      <c r="F161" s="103">
        <f>(計算基礎!$G$25*計算基礎!$H$4/E161)*B$163</f>
        <v>13918.434782608696</v>
      </c>
      <c r="G161" s="200">
        <f t="shared" ref="G161:G166" si="30">F161+$C$163</f>
        <v>51718.434782608696</v>
      </c>
      <c r="H161" s="65">
        <f>H$128+500</f>
        <v>52300</v>
      </c>
    </row>
    <row r="162" spans="1:8" ht="15" customHeight="1">
      <c r="A162" s="109"/>
      <c r="B162" s="46" t="s">
        <v>89</v>
      </c>
      <c r="C162" s="46"/>
      <c r="D162" s="55" t="s">
        <v>20</v>
      </c>
      <c r="E162" s="84">
        <v>16</v>
      </c>
      <c r="F162" s="84">
        <f>(計算基礎!$G$25*計算基礎!$H$4/E162)*B$163</f>
        <v>20007.75</v>
      </c>
      <c r="G162" s="74">
        <f t="shared" si="30"/>
        <v>57807.75</v>
      </c>
      <c r="H162" s="65">
        <f>H$141+300</f>
        <v>58200</v>
      </c>
    </row>
    <row r="163" spans="1:8" ht="15" customHeight="1">
      <c r="A163" s="109">
        <v>2800</v>
      </c>
      <c r="B163" s="46">
        <v>6</v>
      </c>
      <c r="C163" s="46">
        <f>計算基礎!$J$2*B163</f>
        <v>37800</v>
      </c>
      <c r="D163" s="55" t="s">
        <v>21</v>
      </c>
      <c r="E163" s="84">
        <v>13</v>
      </c>
      <c r="F163" s="84">
        <f>(計算基礎!$G$25*計算基礎!$H$4/E163)*B$163</f>
        <v>24624.923076923074</v>
      </c>
      <c r="G163" s="74">
        <f t="shared" si="30"/>
        <v>62424.923076923078</v>
      </c>
      <c r="H163" s="65">
        <f>H$124+600</f>
        <v>63100</v>
      </c>
    </row>
    <row r="164" spans="1:8" ht="15" customHeight="1">
      <c r="A164" s="109"/>
      <c r="B164" s="46"/>
      <c r="C164" s="46"/>
      <c r="D164" s="55" t="s">
        <v>22</v>
      </c>
      <c r="E164" s="84">
        <v>10</v>
      </c>
      <c r="F164" s="84">
        <f>(計算基礎!$G$25*計算基礎!$H$4/E164)*B$163</f>
        <v>32012.399999999998</v>
      </c>
      <c r="G164" s="74">
        <f t="shared" si="30"/>
        <v>69812.399999999994</v>
      </c>
      <c r="H164" s="65">
        <f>H$125+600</f>
        <v>70500</v>
      </c>
    </row>
    <row r="165" spans="1:8" ht="15" customHeight="1">
      <c r="A165" s="109"/>
      <c r="B165" s="270" t="s">
        <v>88</v>
      </c>
      <c r="C165" s="46"/>
      <c r="D165" s="55" t="s">
        <v>23</v>
      </c>
      <c r="E165" s="84">
        <v>9</v>
      </c>
      <c r="F165" s="84">
        <f>(計算基礎!$G$25*計算基礎!$H$4/E165)*B$163</f>
        <v>35569.333333333336</v>
      </c>
      <c r="G165" s="75">
        <f t="shared" si="30"/>
        <v>73369.333333333343</v>
      </c>
      <c r="H165" s="65">
        <f>H$126+600</f>
        <v>74000</v>
      </c>
    </row>
    <row r="166" spans="1:8" ht="15" customHeight="1" thickBot="1">
      <c r="A166" s="110"/>
      <c r="B166" s="271">
        <v>8</v>
      </c>
      <c r="C166" s="48"/>
      <c r="D166" s="56" t="s">
        <v>24</v>
      </c>
      <c r="E166" s="106">
        <v>7</v>
      </c>
      <c r="F166" s="106">
        <f>(計算基礎!$G$25*計算基礎!$H$4/E166)*B$163</f>
        <v>45732</v>
      </c>
      <c r="G166" s="126">
        <f t="shared" si="30"/>
        <v>83532</v>
      </c>
      <c r="H166" s="67">
        <f>H$160+100</f>
        <v>83700</v>
      </c>
    </row>
    <row r="167" spans="1:8" ht="15" customHeight="1" thickTop="1">
      <c r="A167" s="109"/>
      <c r="B167" s="46"/>
      <c r="C167" s="46"/>
      <c r="D167" s="46" t="s">
        <v>19</v>
      </c>
      <c r="E167" s="127">
        <v>23</v>
      </c>
      <c r="F167" s="127">
        <f>(計算基礎!$G$25*計算基礎!$H$4/E167)*B$169</f>
        <v>13918.434782608696</v>
      </c>
      <c r="G167" s="122">
        <f t="shared" ref="G167:G172" si="31">F167+$C$169</f>
        <v>51718.434782608696</v>
      </c>
      <c r="H167" s="73">
        <f>H$128+600</f>
        <v>52400</v>
      </c>
    </row>
    <row r="168" spans="1:8" ht="15" customHeight="1">
      <c r="A168" s="109"/>
      <c r="B168" s="46" t="s">
        <v>89</v>
      </c>
      <c r="C168" s="46"/>
      <c r="D168" s="55" t="s">
        <v>20</v>
      </c>
      <c r="E168" s="84">
        <v>16</v>
      </c>
      <c r="F168" s="84">
        <f>(計算基礎!$G$25*計算基礎!$H$4/E168)*B$169</f>
        <v>20007.75</v>
      </c>
      <c r="G168" s="74">
        <f t="shared" si="31"/>
        <v>57807.75</v>
      </c>
      <c r="H168" s="65">
        <f>H$141+400</f>
        <v>58300</v>
      </c>
    </row>
    <row r="169" spans="1:8" ht="15" customHeight="1">
      <c r="A169" s="109">
        <v>2850</v>
      </c>
      <c r="B169" s="46">
        <v>6</v>
      </c>
      <c r="C169" s="46">
        <f>計算基礎!$J$2*B169</f>
        <v>37800</v>
      </c>
      <c r="D169" s="55" t="s">
        <v>21</v>
      </c>
      <c r="E169" s="84">
        <v>13</v>
      </c>
      <c r="F169" s="84">
        <f>(計算基礎!$G$25*計算基礎!$H$4/E169)*B$169</f>
        <v>24624.923076923074</v>
      </c>
      <c r="G169" s="74">
        <f t="shared" si="31"/>
        <v>62424.923076923078</v>
      </c>
      <c r="H169" s="65">
        <f>H$124+700</f>
        <v>63200</v>
      </c>
    </row>
    <row r="170" spans="1:8" ht="15" customHeight="1">
      <c r="A170" s="109"/>
      <c r="B170" s="46"/>
      <c r="C170" s="46"/>
      <c r="D170" s="55" t="s">
        <v>22</v>
      </c>
      <c r="E170" s="84">
        <v>10</v>
      </c>
      <c r="F170" s="84">
        <f>(計算基礎!$G$25*計算基礎!$H$4/E170)*B$169</f>
        <v>32012.399999999998</v>
      </c>
      <c r="G170" s="74">
        <f t="shared" si="31"/>
        <v>69812.399999999994</v>
      </c>
      <c r="H170" s="65">
        <f>H$125+700</f>
        <v>70600</v>
      </c>
    </row>
    <row r="171" spans="1:8" ht="15" customHeight="1">
      <c r="A171" s="109"/>
      <c r="B171" s="270" t="s">
        <v>88</v>
      </c>
      <c r="C171" s="46"/>
      <c r="D171" s="55" t="s">
        <v>23</v>
      </c>
      <c r="E171" s="84">
        <v>9</v>
      </c>
      <c r="F171" s="84">
        <f>(計算基礎!$G$25*計算基礎!$H$4/E171)*B$169</f>
        <v>35569.333333333336</v>
      </c>
      <c r="G171" s="75">
        <f t="shared" si="31"/>
        <v>73369.333333333343</v>
      </c>
      <c r="H171" s="65">
        <f>H$126+700</f>
        <v>74100</v>
      </c>
    </row>
    <row r="172" spans="1:8" ht="15" customHeight="1" thickBot="1">
      <c r="A172" s="110"/>
      <c r="B172" s="271">
        <v>8</v>
      </c>
      <c r="C172" s="48"/>
      <c r="D172" s="56" t="s">
        <v>24</v>
      </c>
      <c r="E172" s="106">
        <v>7</v>
      </c>
      <c r="F172" s="106">
        <f>(計算基礎!$G$25*計算基礎!$H$4/E172)*B$169</f>
        <v>45732</v>
      </c>
      <c r="G172" s="74">
        <f t="shared" si="31"/>
        <v>83532</v>
      </c>
      <c r="H172" s="67">
        <f>H$160+200</f>
        <v>83800</v>
      </c>
    </row>
    <row r="173" spans="1:8" ht="15" customHeight="1" thickTop="1">
      <c r="A173" s="109"/>
      <c r="B173" s="46"/>
      <c r="C173" s="46"/>
      <c r="D173" s="53" t="s">
        <v>19</v>
      </c>
      <c r="E173" s="103">
        <v>23</v>
      </c>
      <c r="F173" s="103">
        <f>(計算基礎!$G$25*計算基礎!$H$4/E173)*B$175</f>
        <v>13918.434782608696</v>
      </c>
      <c r="G173" s="200">
        <f t="shared" ref="G173:G178" si="32">F173+$C$175</f>
        <v>51718.434782608696</v>
      </c>
      <c r="H173" s="65">
        <f>H$128+700</f>
        <v>52500</v>
      </c>
    </row>
    <row r="174" spans="1:8" ht="15" customHeight="1">
      <c r="A174" s="109"/>
      <c r="B174" s="46" t="s">
        <v>89</v>
      </c>
      <c r="C174" s="46"/>
      <c r="D174" s="55" t="s">
        <v>20</v>
      </c>
      <c r="E174" s="84">
        <v>16</v>
      </c>
      <c r="F174" s="84">
        <f>(計算基礎!$G$25*計算基礎!$H$4/E174)*B$175</f>
        <v>20007.75</v>
      </c>
      <c r="G174" s="74">
        <f t="shared" si="32"/>
        <v>57807.75</v>
      </c>
      <c r="H174" s="65">
        <f>H$141+500</f>
        <v>58400</v>
      </c>
    </row>
    <row r="175" spans="1:8" ht="15" customHeight="1">
      <c r="A175" s="109">
        <v>2900</v>
      </c>
      <c r="B175" s="46">
        <v>6</v>
      </c>
      <c r="C175" s="46">
        <f>計算基礎!$J$2*B175</f>
        <v>37800</v>
      </c>
      <c r="D175" s="55" t="s">
        <v>21</v>
      </c>
      <c r="E175" s="84">
        <v>13</v>
      </c>
      <c r="F175" s="84">
        <f>(計算基礎!$G$25*計算基礎!$H$4/E175)*B$175</f>
        <v>24624.923076923074</v>
      </c>
      <c r="G175" s="74">
        <f t="shared" si="32"/>
        <v>62424.923076923078</v>
      </c>
      <c r="H175" s="65">
        <f>H$124+800</f>
        <v>63300</v>
      </c>
    </row>
    <row r="176" spans="1:8" ht="15" customHeight="1">
      <c r="A176" s="109"/>
      <c r="B176" s="46"/>
      <c r="C176" s="46"/>
      <c r="D176" s="55" t="s">
        <v>22</v>
      </c>
      <c r="E176" s="84">
        <v>10</v>
      </c>
      <c r="F176" s="84">
        <f>(計算基礎!$G$25*計算基礎!$H$4/E176)*B$175</f>
        <v>32012.399999999998</v>
      </c>
      <c r="G176" s="74">
        <f t="shared" si="32"/>
        <v>69812.399999999994</v>
      </c>
      <c r="H176" s="65">
        <f>H$125+800</f>
        <v>70700</v>
      </c>
    </row>
    <row r="177" spans="1:8" ht="15" customHeight="1">
      <c r="A177" s="109"/>
      <c r="B177" s="270" t="s">
        <v>88</v>
      </c>
      <c r="C177" s="46"/>
      <c r="D177" s="55" t="s">
        <v>23</v>
      </c>
      <c r="E177" s="84">
        <v>9</v>
      </c>
      <c r="F177" s="84">
        <f>(計算基礎!$G$25*計算基礎!$H$4/E177)*B$175</f>
        <v>35569.333333333336</v>
      </c>
      <c r="G177" s="75">
        <f t="shared" si="32"/>
        <v>73369.333333333343</v>
      </c>
      <c r="H177" s="65">
        <f>H$126+800</f>
        <v>74200</v>
      </c>
    </row>
    <row r="178" spans="1:8" ht="15" customHeight="1" thickBot="1">
      <c r="A178" s="261"/>
      <c r="B178" s="273">
        <v>8</v>
      </c>
      <c r="C178" s="260"/>
      <c r="D178" s="121" t="s">
        <v>24</v>
      </c>
      <c r="E178" s="124">
        <v>7</v>
      </c>
      <c r="F178" s="124">
        <f>(計算基礎!$G$25*計算基礎!$H$4/E178)*B$175</f>
        <v>45732</v>
      </c>
      <c r="G178" s="125">
        <f t="shared" si="32"/>
        <v>83532</v>
      </c>
      <c r="H178" s="79">
        <f>H$160+300</f>
        <v>83900</v>
      </c>
    </row>
    <row r="179" spans="1:8" ht="15" customHeight="1" thickTop="1">
      <c r="A179" s="109"/>
      <c r="B179" s="46"/>
      <c r="C179" s="46"/>
      <c r="D179" s="53" t="s">
        <v>19</v>
      </c>
      <c r="E179" s="81">
        <v>25</v>
      </c>
      <c r="F179" s="81">
        <f>(計算基礎!$G$25*計算基礎!$H$4/E179)*B$181</f>
        <v>14939.119999999999</v>
      </c>
      <c r="G179" s="109">
        <f t="shared" ref="G179:G184" si="33">F179+$C$181</f>
        <v>59039.119999999995</v>
      </c>
      <c r="H179" s="73">
        <f t="shared" ref="H179:H184" si="34">ROUNDUP(G179,-2)</f>
        <v>59100</v>
      </c>
    </row>
    <row r="180" spans="1:8" ht="15" customHeight="1">
      <c r="A180" s="109"/>
      <c r="B180" s="46" t="s">
        <v>89</v>
      </c>
      <c r="C180" s="46"/>
      <c r="D180" s="55" t="s">
        <v>20</v>
      </c>
      <c r="E180" s="84">
        <v>17</v>
      </c>
      <c r="F180" s="82">
        <f>(計算基礎!$G$25*計算基礎!$H$4/E180)*B$181</f>
        <v>21969.294117647059</v>
      </c>
      <c r="G180" s="52">
        <f t="shared" si="33"/>
        <v>66069.294117647063</v>
      </c>
      <c r="H180" s="65">
        <f t="shared" si="34"/>
        <v>66100</v>
      </c>
    </row>
    <row r="181" spans="1:8" ht="15" customHeight="1">
      <c r="A181" s="109">
        <v>2950</v>
      </c>
      <c r="B181" s="46">
        <v>7</v>
      </c>
      <c r="C181" s="46">
        <f>計算基礎!$J$2*B181</f>
        <v>44100</v>
      </c>
      <c r="D181" s="55" t="s">
        <v>21</v>
      </c>
      <c r="E181" s="82">
        <v>13</v>
      </c>
      <c r="F181" s="82">
        <f>(計算基礎!$G$25*計算基礎!$H$4/E181)*B$181</f>
        <v>28729.076923076922</v>
      </c>
      <c r="G181" s="52">
        <f t="shared" si="33"/>
        <v>72829.076923076922</v>
      </c>
      <c r="H181" s="65">
        <f t="shared" si="34"/>
        <v>72900</v>
      </c>
    </row>
    <row r="182" spans="1:8" ht="15" customHeight="1">
      <c r="A182" s="109"/>
      <c r="B182" s="46"/>
      <c r="C182" s="46"/>
      <c r="D182" s="55" t="s">
        <v>22</v>
      </c>
      <c r="E182" s="82">
        <v>11</v>
      </c>
      <c r="F182" s="82">
        <f>(計算基礎!$G$25*計算基礎!$H$4/E182)*B$181</f>
        <v>33952.545454545456</v>
      </c>
      <c r="G182" s="52">
        <f t="shared" si="33"/>
        <v>78052.545454545456</v>
      </c>
      <c r="H182" s="65">
        <f t="shared" si="34"/>
        <v>78100</v>
      </c>
    </row>
    <row r="183" spans="1:8" ht="15" customHeight="1">
      <c r="A183" s="109"/>
      <c r="B183" s="270" t="s">
        <v>88</v>
      </c>
      <c r="C183" s="46"/>
      <c r="D183" s="55" t="s">
        <v>23</v>
      </c>
      <c r="E183" s="82">
        <v>9</v>
      </c>
      <c r="F183" s="82">
        <f>(計算基礎!$G$25*計算基礎!$H$4/E183)*B$181</f>
        <v>41497.555555555562</v>
      </c>
      <c r="G183" s="47">
        <f t="shared" si="33"/>
        <v>85597.555555555562</v>
      </c>
      <c r="H183" s="65">
        <f t="shared" si="34"/>
        <v>85600</v>
      </c>
    </row>
    <row r="184" spans="1:8" ht="15" customHeight="1" thickBot="1">
      <c r="A184" s="110"/>
      <c r="B184" s="271">
        <v>8</v>
      </c>
      <c r="C184" s="48"/>
      <c r="D184" s="56" t="s">
        <v>24</v>
      </c>
      <c r="E184" s="87">
        <v>8</v>
      </c>
      <c r="F184" s="57">
        <f>(計算基礎!$G$25*計算基礎!$H$4/E184)*B$181</f>
        <v>46684.75</v>
      </c>
      <c r="G184" s="52">
        <f t="shared" si="33"/>
        <v>90784.75</v>
      </c>
      <c r="H184" s="67">
        <f t="shared" si="34"/>
        <v>90800</v>
      </c>
    </row>
    <row r="185" spans="1:8" ht="15" customHeight="1" thickTop="1">
      <c r="A185" s="109"/>
      <c r="B185" s="46"/>
      <c r="C185" s="46"/>
      <c r="D185" s="55" t="s">
        <v>19</v>
      </c>
      <c r="E185" s="82">
        <v>25</v>
      </c>
      <c r="F185" s="58">
        <f>(計算基礎!$G$25*計算基礎!$H$4/E185)*B$187</f>
        <v>14939.119999999999</v>
      </c>
      <c r="G185" s="212">
        <f t="shared" ref="G185:G190" si="35">F185+$C$187</f>
        <v>59039.119999999995</v>
      </c>
      <c r="H185" s="65">
        <f>H$179+100</f>
        <v>59200</v>
      </c>
    </row>
    <row r="186" spans="1:8" ht="15" customHeight="1">
      <c r="A186" s="109"/>
      <c r="B186" s="46" t="s">
        <v>89</v>
      </c>
      <c r="C186" s="46"/>
      <c r="D186" s="55" t="s">
        <v>20</v>
      </c>
      <c r="E186" s="82">
        <v>17</v>
      </c>
      <c r="F186" s="55">
        <f>(計算基礎!$G$25*計算基礎!$H$4/E186)*B$187</f>
        <v>21969.294117647059</v>
      </c>
      <c r="G186" s="213">
        <f t="shared" si="35"/>
        <v>66069.294117647063</v>
      </c>
      <c r="H186" s="65">
        <f>H$180+100</f>
        <v>66200</v>
      </c>
    </row>
    <row r="187" spans="1:8" ht="15" customHeight="1">
      <c r="A187" s="109">
        <v>3000</v>
      </c>
      <c r="B187" s="46">
        <v>7</v>
      </c>
      <c r="C187" s="46">
        <f>計算基礎!$J$2*B187</f>
        <v>44100</v>
      </c>
      <c r="D187" s="55" t="s">
        <v>21</v>
      </c>
      <c r="E187" s="82">
        <v>13</v>
      </c>
      <c r="F187" s="55">
        <f>(計算基礎!$G$25*計算基礎!$H$4/E187)*B$187</f>
        <v>28729.076923076922</v>
      </c>
      <c r="G187" s="213">
        <f t="shared" si="35"/>
        <v>72829.076923076922</v>
      </c>
      <c r="H187" s="40">
        <f>H$181+100</f>
        <v>73000</v>
      </c>
    </row>
    <row r="188" spans="1:8" ht="15" customHeight="1">
      <c r="A188" s="109"/>
      <c r="B188" s="46"/>
      <c r="C188" s="46"/>
      <c r="D188" s="55" t="s">
        <v>22</v>
      </c>
      <c r="E188" s="82">
        <v>11</v>
      </c>
      <c r="F188" s="55">
        <f>(計算基礎!$G$25*計算基礎!$H$4/E188)*B$187</f>
        <v>33952.545454545456</v>
      </c>
      <c r="G188" s="213">
        <f t="shared" si="35"/>
        <v>78052.545454545456</v>
      </c>
      <c r="H188" s="40">
        <f>H$182+100</f>
        <v>78200</v>
      </c>
    </row>
    <row r="189" spans="1:8" ht="15" customHeight="1">
      <c r="A189" s="109"/>
      <c r="B189" s="270" t="s">
        <v>88</v>
      </c>
      <c r="C189" s="46"/>
      <c r="D189" s="55" t="s">
        <v>23</v>
      </c>
      <c r="E189" s="82">
        <v>9</v>
      </c>
      <c r="F189" s="55">
        <f>(計算基礎!$G$25*計算基礎!$H$4/E189)*B$187</f>
        <v>41497.555555555562</v>
      </c>
      <c r="G189" s="214">
        <f t="shared" si="35"/>
        <v>85597.555555555562</v>
      </c>
      <c r="H189" s="40">
        <f>H$183+100</f>
        <v>85700</v>
      </c>
    </row>
    <row r="190" spans="1:8" ht="15" customHeight="1" thickBot="1">
      <c r="A190" s="110"/>
      <c r="B190" s="271">
        <v>8</v>
      </c>
      <c r="C190" s="48"/>
      <c r="D190" s="56" t="s">
        <v>24</v>
      </c>
      <c r="E190" s="87">
        <v>8</v>
      </c>
      <c r="F190" s="56">
        <f>(計算基礎!$G$25*計算基礎!$H$4/E190)*B$187</f>
        <v>46684.75</v>
      </c>
      <c r="G190" s="215">
        <f t="shared" si="35"/>
        <v>90784.75</v>
      </c>
      <c r="H190" s="41">
        <f>H$184+100</f>
        <v>90900</v>
      </c>
    </row>
    <row r="191" spans="1:8" ht="15" customHeight="1" thickTop="1">
      <c r="A191" s="109"/>
      <c r="B191" s="46"/>
      <c r="C191" s="46"/>
      <c r="D191" s="55" t="s">
        <v>19</v>
      </c>
      <c r="E191" s="84">
        <v>25</v>
      </c>
      <c r="F191" s="77">
        <f>(計算基礎!$G$25*計算基礎!$H$4/E191)*B$193</f>
        <v>14939.119999999999</v>
      </c>
      <c r="G191" s="216">
        <f t="shared" ref="G191:G196" si="36">F191+$C$193</f>
        <v>59039.119999999995</v>
      </c>
      <c r="H191" s="65">
        <f>H$179+300</f>
        <v>59400</v>
      </c>
    </row>
    <row r="192" spans="1:8" ht="15" customHeight="1">
      <c r="A192" s="109"/>
      <c r="B192" s="46" t="s">
        <v>89</v>
      </c>
      <c r="C192" s="46"/>
      <c r="D192" s="55" t="s">
        <v>20</v>
      </c>
      <c r="E192" s="82">
        <v>17</v>
      </c>
      <c r="F192" s="77">
        <f>(計算基礎!$G$25*計算基礎!$H$4/E192)*B$193</f>
        <v>21969.294117647059</v>
      </c>
      <c r="G192" s="216">
        <f t="shared" si="36"/>
        <v>66069.294117647063</v>
      </c>
      <c r="H192" s="65">
        <f>H$180+300</f>
        <v>66400</v>
      </c>
    </row>
    <row r="193" spans="1:8" ht="15" customHeight="1">
      <c r="A193" s="109">
        <v>3100</v>
      </c>
      <c r="B193" s="46">
        <v>7</v>
      </c>
      <c r="C193" s="46">
        <f>計算基礎!$J$2*B193</f>
        <v>44100</v>
      </c>
      <c r="D193" s="55" t="s">
        <v>21</v>
      </c>
      <c r="E193" s="82">
        <v>13</v>
      </c>
      <c r="F193" s="77">
        <f>(計算基礎!$G$25*計算基礎!$H$4/E193)*B$193</f>
        <v>28729.076923076922</v>
      </c>
      <c r="G193" s="216">
        <f t="shared" si="36"/>
        <v>72829.076923076922</v>
      </c>
      <c r="H193" s="40">
        <f>H$181+300</f>
        <v>73200</v>
      </c>
    </row>
    <row r="194" spans="1:8" ht="15" customHeight="1">
      <c r="A194" s="109"/>
      <c r="B194" s="46"/>
      <c r="C194" s="46"/>
      <c r="D194" s="55" t="s">
        <v>22</v>
      </c>
      <c r="E194" s="82">
        <v>11</v>
      </c>
      <c r="F194" s="77">
        <f>(計算基礎!$G$25*計算基礎!$H$4/E194)*B$193</f>
        <v>33952.545454545456</v>
      </c>
      <c r="G194" s="216">
        <f t="shared" si="36"/>
        <v>78052.545454545456</v>
      </c>
      <c r="H194" s="40">
        <f>H$182+300</f>
        <v>78400</v>
      </c>
    </row>
    <row r="195" spans="1:8" ht="15" customHeight="1">
      <c r="A195" s="109"/>
      <c r="B195" s="270" t="s">
        <v>88</v>
      </c>
      <c r="C195" s="46"/>
      <c r="D195" s="55" t="s">
        <v>23</v>
      </c>
      <c r="E195" s="82">
        <v>9</v>
      </c>
      <c r="F195" s="77">
        <f>(計算基礎!$G$25*計算基礎!$H$4/E195)*B$193</f>
        <v>41497.555555555562</v>
      </c>
      <c r="G195" s="216">
        <f t="shared" si="36"/>
        <v>85597.555555555562</v>
      </c>
      <c r="H195" s="40">
        <f>H$183+300</f>
        <v>85900</v>
      </c>
    </row>
    <row r="196" spans="1:8" ht="15" customHeight="1" thickBot="1">
      <c r="A196" s="110"/>
      <c r="B196" s="271">
        <v>8</v>
      </c>
      <c r="C196" s="48"/>
      <c r="D196" s="56" t="s">
        <v>24</v>
      </c>
      <c r="E196" s="87">
        <v>8</v>
      </c>
      <c r="F196" s="217">
        <f>(計算基礎!$G$25*計算基礎!$H$4/E196)*B$193</f>
        <v>46684.75</v>
      </c>
      <c r="G196" s="218">
        <f t="shared" si="36"/>
        <v>90784.75</v>
      </c>
      <c r="H196" s="41">
        <f>H$184+300</f>
        <v>91100</v>
      </c>
    </row>
    <row r="197" spans="1:8" ht="15" customHeight="1" thickTop="1">
      <c r="A197" s="109"/>
      <c r="B197" s="46"/>
      <c r="C197" s="46"/>
      <c r="D197" s="55" t="s">
        <v>19</v>
      </c>
      <c r="E197" s="84">
        <v>24</v>
      </c>
      <c r="F197" s="103">
        <f>(計算基礎!$G$25*計算基礎!$H$4/E197)*B$199</f>
        <v>15561.583333333334</v>
      </c>
      <c r="G197" s="122">
        <f t="shared" ref="G197:G202" si="37">F197+$C$199</f>
        <v>59661.583333333336</v>
      </c>
      <c r="H197" s="65">
        <f>ROUNDUP(G197,-2)</f>
        <v>59700</v>
      </c>
    </row>
    <row r="198" spans="1:8" ht="15" customHeight="1">
      <c r="A198" s="109"/>
      <c r="B198" s="46" t="s">
        <v>89</v>
      </c>
      <c r="C198" s="46"/>
      <c r="D198" s="55" t="s">
        <v>20</v>
      </c>
      <c r="E198" s="84">
        <v>17</v>
      </c>
      <c r="F198" s="84">
        <f>(計算基礎!$G$25*計算基礎!$H$4/E198)*B$199</f>
        <v>21969.294117647059</v>
      </c>
      <c r="G198" s="74">
        <f t="shared" si="37"/>
        <v>66069.294117647063</v>
      </c>
      <c r="H198" s="65">
        <f>H$180+500</f>
        <v>66600</v>
      </c>
    </row>
    <row r="199" spans="1:8" ht="15" customHeight="1">
      <c r="A199" s="109">
        <v>3200</v>
      </c>
      <c r="B199" s="46">
        <v>7</v>
      </c>
      <c r="C199" s="46">
        <f>計算基礎!$J$2*B199</f>
        <v>44100</v>
      </c>
      <c r="D199" s="55" t="s">
        <v>21</v>
      </c>
      <c r="E199" s="84">
        <v>13</v>
      </c>
      <c r="F199" s="84">
        <f>(計算基礎!$G$25*計算基礎!$H$4/E199)*B$199</f>
        <v>28729.076923076922</v>
      </c>
      <c r="G199" s="74">
        <f t="shared" si="37"/>
        <v>72829.076923076922</v>
      </c>
      <c r="H199" s="40">
        <f>H$181+500</f>
        <v>73400</v>
      </c>
    </row>
    <row r="200" spans="1:8" ht="15" customHeight="1">
      <c r="A200" s="109"/>
      <c r="B200" s="46"/>
      <c r="C200" s="46"/>
      <c r="D200" s="55" t="s">
        <v>22</v>
      </c>
      <c r="E200" s="84">
        <v>11</v>
      </c>
      <c r="F200" s="84">
        <f>(計算基礎!$G$25*計算基礎!$H$4/E200)*B$199</f>
        <v>33952.545454545456</v>
      </c>
      <c r="G200" s="74">
        <f t="shared" si="37"/>
        <v>78052.545454545456</v>
      </c>
      <c r="H200" s="40">
        <f>H$182+500</f>
        <v>78600</v>
      </c>
    </row>
    <row r="201" spans="1:8" ht="15" customHeight="1">
      <c r="A201" s="109"/>
      <c r="B201" s="270" t="s">
        <v>88</v>
      </c>
      <c r="C201" s="46"/>
      <c r="D201" s="55" t="s">
        <v>23</v>
      </c>
      <c r="E201" s="84">
        <v>9</v>
      </c>
      <c r="F201" s="84">
        <f>(計算基礎!$G$25*計算基礎!$H$4/E201)*B$199</f>
        <v>41497.555555555562</v>
      </c>
      <c r="G201" s="74">
        <f t="shared" si="37"/>
        <v>85597.555555555562</v>
      </c>
      <c r="H201" s="40">
        <f>H$183+500</f>
        <v>86100</v>
      </c>
    </row>
    <row r="202" spans="1:8" ht="15" customHeight="1" thickBot="1">
      <c r="A202" s="45"/>
      <c r="B202" s="272">
        <v>8</v>
      </c>
      <c r="C202" s="53"/>
      <c r="D202" s="55" t="s">
        <v>24</v>
      </c>
      <c r="E202" s="84">
        <v>8</v>
      </c>
      <c r="F202" s="84">
        <f>(計算基礎!$G$25*計算基礎!$H$4/E202)*B$199</f>
        <v>46684.75</v>
      </c>
      <c r="G202" s="219">
        <f t="shared" si="37"/>
        <v>90784.75</v>
      </c>
      <c r="H202" s="43">
        <f>H$184+500</f>
        <v>91300</v>
      </c>
    </row>
    <row r="204" spans="1:8" ht="14.25" thickBot="1"/>
    <row r="205" spans="1:8" ht="15" customHeight="1" thickBot="1">
      <c r="A205" s="33" t="s">
        <v>1</v>
      </c>
      <c r="B205" s="105" t="s">
        <v>35</v>
      </c>
      <c r="C205" s="32" t="str">
        <f>"融着費(@" &amp; 計算基礎!$J$2&amp;")"</f>
        <v>融着費(@6300)</v>
      </c>
      <c r="D205" s="33" t="s">
        <v>0</v>
      </c>
      <c r="E205" s="105" t="s">
        <v>3</v>
      </c>
      <c r="F205" s="31" t="s">
        <v>2</v>
      </c>
      <c r="G205" s="37" t="s">
        <v>36</v>
      </c>
      <c r="H205" s="70" t="s">
        <v>49</v>
      </c>
    </row>
    <row r="206" spans="1:8" ht="15" customHeight="1">
      <c r="A206" s="130"/>
      <c r="B206" s="44"/>
      <c r="C206" s="44"/>
      <c r="D206" s="64" t="s">
        <v>19</v>
      </c>
      <c r="E206" s="117">
        <v>24</v>
      </c>
      <c r="F206" s="117">
        <f>(計算基礎!$G$25*計算基礎!$H$4/E206)*B$208</f>
        <v>15561.583333333334</v>
      </c>
      <c r="G206" s="118">
        <f t="shared" ref="G206:G211" si="38">F206+$C$208</f>
        <v>59661.583333333336</v>
      </c>
      <c r="H206" s="119">
        <f>H$197+200</f>
        <v>59900</v>
      </c>
    </row>
    <row r="207" spans="1:8" ht="15" customHeight="1">
      <c r="A207" s="109"/>
      <c r="B207" s="46" t="s">
        <v>89</v>
      </c>
      <c r="C207" s="46"/>
      <c r="D207" s="55" t="s">
        <v>20</v>
      </c>
      <c r="E207" s="84">
        <v>17</v>
      </c>
      <c r="F207" s="84">
        <f>(計算基礎!$G$25*計算基礎!$H$4/E207)*B$208</f>
        <v>21969.294117647059</v>
      </c>
      <c r="G207" s="219">
        <f t="shared" si="38"/>
        <v>66069.294117647063</v>
      </c>
      <c r="H207" s="65">
        <f>H$180+700</f>
        <v>66800</v>
      </c>
    </row>
    <row r="208" spans="1:8" ht="15" customHeight="1">
      <c r="A208" s="109">
        <v>3300</v>
      </c>
      <c r="B208" s="46">
        <v>7</v>
      </c>
      <c r="C208" s="46">
        <f>計算基礎!$J$2*B208</f>
        <v>44100</v>
      </c>
      <c r="D208" s="55" t="s">
        <v>21</v>
      </c>
      <c r="E208" s="84">
        <v>13</v>
      </c>
      <c r="F208" s="84">
        <f>(計算基礎!$G$25*計算基礎!$H$4/E208)*B$208</f>
        <v>28729.076923076922</v>
      </c>
      <c r="G208" s="219">
        <f t="shared" si="38"/>
        <v>72829.076923076922</v>
      </c>
      <c r="H208" s="40">
        <f>H$181+700</f>
        <v>73600</v>
      </c>
    </row>
    <row r="209" spans="1:8" ht="15" customHeight="1">
      <c r="A209" s="109"/>
      <c r="B209" s="46"/>
      <c r="C209" s="46"/>
      <c r="D209" s="55" t="s">
        <v>22</v>
      </c>
      <c r="E209" s="84">
        <v>11</v>
      </c>
      <c r="F209" s="84">
        <f>(計算基礎!$G$25*計算基礎!$H$4/E209)*B$208</f>
        <v>33952.545454545456</v>
      </c>
      <c r="G209" s="219">
        <f t="shared" si="38"/>
        <v>78052.545454545456</v>
      </c>
      <c r="H209" s="40">
        <f>H$182+700</f>
        <v>78800</v>
      </c>
    </row>
    <row r="210" spans="1:8" ht="15" customHeight="1">
      <c r="A210" s="109"/>
      <c r="B210" s="270" t="s">
        <v>88</v>
      </c>
      <c r="C210" s="46"/>
      <c r="D210" s="55" t="s">
        <v>23</v>
      </c>
      <c r="E210" s="84">
        <v>9</v>
      </c>
      <c r="F210" s="84">
        <f>(計算基礎!$G$25*計算基礎!$H$4/E210)*B$208</f>
        <v>41497.555555555562</v>
      </c>
      <c r="G210" s="219">
        <f t="shared" si="38"/>
        <v>85597.555555555562</v>
      </c>
      <c r="H210" s="40">
        <f>H$183+700</f>
        <v>86300</v>
      </c>
    </row>
    <row r="211" spans="1:8" ht="15" customHeight="1" thickBot="1">
      <c r="A211" s="110"/>
      <c r="B211" s="271">
        <v>8</v>
      </c>
      <c r="C211" s="48"/>
      <c r="D211" s="56" t="s">
        <v>54</v>
      </c>
      <c r="E211" s="106">
        <v>8</v>
      </c>
      <c r="F211" s="106">
        <f>(計算基礎!$G$25*計算基礎!$H$4/E211)*B$208</f>
        <v>46684.75</v>
      </c>
      <c r="G211" s="216">
        <f t="shared" si="38"/>
        <v>90784.75</v>
      </c>
      <c r="H211" s="41">
        <f>H$184+700</f>
        <v>91500</v>
      </c>
    </row>
    <row r="212" spans="1:8" ht="15" customHeight="1" thickTop="1">
      <c r="A212" s="109"/>
      <c r="B212" s="46"/>
      <c r="C212" s="46"/>
      <c r="D212" s="53" t="s">
        <v>19</v>
      </c>
      <c r="E212" s="103">
        <v>24</v>
      </c>
      <c r="F212" s="103">
        <f>(計算基礎!$G$25*計算基礎!$H$4/E212)*B$214</f>
        <v>15561.583333333334</v>
      </c>
      <c r="G212" s="200">
        <f t="shared" ref="G212:G217" si="39">F212+$C$214</f>
        <v>59661.583333333336</v>
      </c>
      <c r="H212" s="119">
        <f>H$197+400</f>
        <v>60100</v>
      </c>
    </row>
    <row r="213" spans="1:8" ht="15" customHeight="1">
      <c r="A213" s="109"/>
      <c r="B213" s="46" t="s">
        <v>89</v>
      </c>
      <c r="C213" s="46"/>
      <c r="D213" s="55" t="s">
        <v>20</v>
      </c>
      <c r="E213" s="84">
        <v>17</v>
      </c>
      <c r="F213" s="84">
        <f>(計算基礎!$G$25*計算基礎!$H$4/E213)*B$214</f>
        <v>21969.294117647059</v>
      </c>
      <c r="G213" s="219">
        <f t="shared" si="39"/>
        <v>66069.294117647063</v>
      </c>
      <c r="H213" s="65">
        <f>H$180+900</f>
        <v>67000</v>
      </c>
    </row>
    <row r="214" spans="1:8" ht="15" customHeight="1">
      <c r="A214" s="109">
        <v>3400</v>
      </c>
      <c r="B214" s="46">
        <v>7</v>
      </c>
      <c r="C214" s="46">
        <f>計算基礎!$J$2*B214</f>
        <v>44100</v>
      </c>
      <c r="D214" s="55" t="s">
        <v>21</v>
      </c>
      <c r="E214" s="84">
        <v>13</v>
      </c>
      <c r="F214" s="84">
        <f>(計算基礎!$G$25*計算基礎!$H$4/E214)*B$214</f>
        <v>28729.076923076922</v>
      </c>
      <c r="G214" s="219">
        <f t="shared" si="39"/>
        <v>72829.076923076922</v>
      </c>
      <c r="H214" s="40">
        <f>H$181+900</f>
        <v>73800</v>
      </c>
    </row>
    <row r="215" spans="1:8" ht="15" customHeight="1">
      <c r="A215" s="109"/>
      <c r="B215" s="46"/>
      <c r="C215" s="46"/>
      <c r="D215" s="55" t="s">
        <v>22</v>
      </c>
      <c r="E215" s="84">
        <v>11</v>
      </c>
      <c r="F215" s="84">
        <f>(計算基礎!$G$25*計算基礎!$H$4/E215)*B$214</f>
        <v>33952.545454545456</v>
      </c>
      <c r="G215" s="219">
        <f t="shared" si="39"/>
        <v>78052.545454545456</v>
      </c>
      <c r="H215" s="40">
        <f>H$182+900</f>
        <v>79000</v>
      </c>
    </row>
    <row r="216" spans="1:8" ht="15" customHeight="1">
      <c r="A216" s="109"/>
      <c r="B216" s="270" t="s">
        <v>88</v>
      </c>
      <c r="C216" s="46"/>
      <c r="D216" s="55" t="s">
        <v>23</v>
      </c>
      <c r="E216" s="84">
        <v>9</v>
      </c>
      <c r="F216" s="84">
        <f>(計算基礎!$G$25*計算基礎!$H$4/E216)*B$214</f>
        <v>41497.555555555562</v>
      </c>
      <c r="G216" s="219">
        <f t="shared" si="39"/>
        <v>85597.555555555562</v>
      </c>
      <c r="H216" s="40">
        <f>H$183+900</f>
        <v>86500</v>
      </c>
    </row>
    <row r="217" spans="1:8" ht="15" customHeight="1" thickBot="1">
      <c r="A217" s="109"/>
      <c r="B217" s="273">
        <v>9</v>
      </c>
      <c r="C217" s="46"/>
      <c r="D217" s="57" t="s">
        <v>24</v>
      </c>
      <c r="E217" s="85">
        <v>8</v>
      </c>
      <c r="F217" s="85">
        <f>(計算基礎!$G$25*計算基礎!$H$4/E217)*B$214</f>
        <v>46684.75</v>
      </c>
      <c r="G217" s="216">
        <f t="shared" si="39"/>
        <v>90784.75</v>
      </c>
      <c r="H217" s="176">
        <f>H$184+900</f>
        <v>91700</v>
      </c>
    </row>
    <row r="218" spans="1:8" ht="15" customHeight="1" thickTop="1">
      <c r="A218" s="259"/>
      <c r="B218" s="46"/>
      <c r="C218" s="258"/>
      <c r="D218" s="258" t="s">
        <v>19</v>
      </c>
      <c r="E218" s="204">
        <v>25</v>
      </c>
      <c r="F218" s="204">
        <f>(計算基礎!$G$25*計算基礎!$H$4/E218)*B$220</f>
        <v>17073.28</v>
      </c>
      <c r="G218" s="224">
        <f t="shared" ref="G218:G223" si="40">F218+$C$220</f>
        <v>67473.279999999999</v>
      </c>
      <c r="H218" s="206">
        <f t="shared" ref="H218:H223" si="41">ROUNDUP(G218,-2)</f>
        <v>67500</v>
      </c>
    </row>
    <row r="219" spans="1:8" ht="15" customHeight="1">
      <c r="A219" s="109"/>
      <c r="B219" s="46" t="s">
        <v>89</v>
      </c>
      <c r="C219" s="46"/>
      <c r="D219" s="55" t="s">
        <v>20</v>
      </c>
      <c r="E219" s="84">
        <v>18</v>
      </c>
      <c r="F219" s="84">
        <f>(計算基礎!$G$25*計算基礎!$H$4/E219)*B$220</f>
        <v>23712.888888888891</v>
      </c>
      <c r="G219" s="219">
        <f t="shared" si="40"/>
        <v>74112.888888888891</v>
      </c>
      <c r="H219" s="65">
        <f t="shared" si="41"/>
        <v>74200</v>
      </c>
    </row>
    <row r="220" spans="1:8" ht="15" customHeight="1">
      <c r="A220" s="109">
        <v>3500</v>
      </c>
      <c r="B220" s="46">
        <v>8</v>
      </c>
      <c r="C220" s="46">
        <f>計算基礎!$J$2*B220</f>
        <v>50400</v>
      </c>
      <c r="D220" s="55" t="s">
        <v>21</v>
      </c>
      <c r="E220" s="84">
        <v>14</v>
      </c>
      <c r="F220" s="84">
        <f>(計算基礎!$G$25*計算基礎!$H$4/E220)*B$220</f>
        <v>30488</v>
      </c>
      <c r="G220" s="219">
        <f t="shared" si="40"/>
        <v>80888</v>
      </c>
      <c r="H220" s="65">
        <f t="shared" si="41"/>
        <v>80900</v>
      </c>
    </row>
    <row r="221" spans="1:8" ht="15" customHeight="1">
      <c r="A221" s="109"/>
      <c r="B221" s="46"/>
      <c r="C221" s="46"/>
      <c r="D221" s="55" t="s">
        <v>22</v>
      </c>
      <c r="E221" s="84">
        <v>11</v>
      </c>
      <c r="F221" s="84">
        <f>(計算基礎!$G$25*計算基礎!$H$4/E221)*B$220</f>
        <v>38802.909090909088</v>
      </c>
      <c r="G221" s="219">
        <f t="shared" si="40"/>
        <v>89202.909090909088</v>
      </c>
      <c r="H221" s="65">
        <f t="shared" si="41"/>
        <v>89300</v>
      </c>
    </row>
    <row r="222" spans="1:8" ht="15" customHeight="1">
      <c r="A222" s="109"/>
      <c r="B222" s="270" t="s">
        <v>88</v>
      </c>
      <c r="C222" s="46"/>
      <c r="D222" s="55" t="s">
        <v>23</v>
      </c>
      <c r="E222" s="84">
        <v>9</v>
      </c>
      <c r="F222" s="84">
        <f>(計算基礎!$G$25*計算基礎!$H$4/E222)*B$220</f>
        <v>47425.777777777781</v>
      </c>
      <c r="G222" s="219">
        <f t="shared" si="40"/>
        <v>97825.777777777781</v>
      </c>
      <c r="H222" s="65">
        <f t="shared" si="41"/>
        <v>97900</v>
      </c>
    </row>
    <row r="223" spans="1:8" ht="15" customHeight="1" thickBot="1">
      <c r="A223" s="110"/>
      <c r="B223" s="271">
        <v>9</v>
      </c>
      <c r="C223" s="48"/>
      <c r="D223" s="56" t="s">
        <v>24</v>
      </c>
      <c r="E223" s="106">
        <v>8</v>
      </c>
      <c r="F223" s="106">
        <f>(計算基礎!$G$25*計算基礎!$H$4/E223)*B$220</f>
        <v>53354</v>
      </c>
      <c r="G223" s="218">
        <f t="shared" si="40"/>
        <v>103754</v>
      </c>
      <c r="H223" s="67">
        <f t="shared" si="41"/>
        <v>103800</v>
      </c>
    </row>
    <row r="224" spans="1:8" ht="15" customHeight="1" thickTop="1">
      <c r="A224" s="109"/>
      <c r="B224" s="46"/>
      <c r="C224" s="46"/>
      <c r="D224" s="53" t="s">
        <v>19</v>
      </c>
      <c r="E224" s="103">
        <v>25</v>
      </c>
      <c r="F224" s="103">
        <f>(計算基礎!$G$25*計算基礎!$H$4/E224)*B$226</f>
        <v>17073.28</v>
      </c>
      <c r="G224" s="220">
        <f t="shared" ref="G224:G229" si="42">F224+$C$226</f>
        <v>67473.279999999999</v>
      </c>
      <c r="H224" s="65">
        <f>H$218+200</f>
        <v>67700</v>
      </c>
    </row>
    <row r="225" spans="1:8" ht="15" customHeight="1">
      <c r="A225" s="109"/>
      <c r="B225" s="46" t="s">
        <v>89</v>
      </c>
      <c r="C225" s="46"/>
      <c r="D225" s="55" t="s">
        <v>20</v>
      </c>
      <c r="E225" s="84">
        <v>18</v>
      </c>
      <c r="F225" s="84">
        <f>(計算基礎!$G$25*計算基礎!$H$4/E225)*B$226</f>
        <v>23712.888888888891</v>
      </c>
      <c r="G225" s="219">
        <f t="shared" si="42"/>
        <v>74112.888888888891</v>
      </c>
      <c r="H225" s="65">
        <f>H$219+200</f>
        <v>74400</v>
      </c>
    </row>
    <row r="226" spans="1:8" ht="15" customHeight="1">
      <c r="A226" s="109">
        <v>3600</v>
      </c>
      <c r="B226" s="46">
        <v>8</v>
      </c>
      <c r="C226" s="46">
        <f>計算基礎!$J$2*B226</f>
        <v>50400</v>
      </c>
      <c r="D226" s="55" t="s">
        <v>21</v>
      </c>
      <c r="E226" s="84">
        <v>14</v>
      </c>
      <c r="F226" s="84">
        <f>(計算基礎!$G$25*計算基礎!$H$4/E226)*B$226</f>
        <v>30488</v>
      </c>
      <c r="G226" s="219">
        <f t="shared" si="42"/>
        <v>80888</v>
      </c>
      <c r="H226" s="65">
        <f>H$220+200</f>
        <v>81100</v>
      </c>
    </row>
    <row r="227" spans="1:8" ht="15" customHeight="1">
      <c r="A227" s="109"/>
      <c r="B227" s="46"/>
      <c r="C227" s="46"/>
      <c r="D227" s="55" t="s">
        <v>22</v>
      </c>
      <c r="E227" s="84">
        <v>11</v>
      </c>
      <c r="F227" s="84">
        <f>(計算基礎!$G$25*計算基礎!$H$4/E227)*B$226</f>
        <v>38802.909090909088</v>
      </c>
      <c r="G227" s="219">
        <f t="shared" si="42"/>
        <v>89202.909090909088</v>
      </c>
      <c r="H227" s="65">
        <f>H$221+200</f>
        <v>89500</v>
      </c>
    </row>
    <row r="228" spans="1:8" ht="15" customHeight="1">
      <c r="A228" s="109"/>
      <c r="B228" s="270" t="s">
        <v>88</v>
      </c>
      <c r="C228" s="46"/>
      <c r="D228" s="55" t="s">
        <v>23</v>
      </c>
      <c r="E228" s="84">
        <v>9</v>
      </c>
      <c r="F228" s="84">
        <f>(計算基礎!$G$25*計算基礎!$H$4/E228)*B$226</f>
        <v>47425.777777777781</v>
      </c>
      <c r="G228" s="219">
        <f t="shared" si="42"/>
        <v>97825.777777777781</v>
      </c>
      <c r="H228" s="65">
        <f>H$222+200</f>
        <v>98100</v>
      </c>
    </row>
    <row r="229" spans="1:8" ht="15" customHeight="1" thickBot="1">
      <c r="A229" s="109"/>
      <c r="B229" s="271">
        <v>9</v>
      </c>
      <c r="C229" s="46"/>
      <c r="D229" s="57" t="s">
        <v>24</v>
      </c>
      <c r="E229" s="85">
        <v>8</v>
      </c>
      <c r="F229" s="85">
        <f>(計算基礎!$G$25*計算基礎!$H$4/E229)*B$226</f>
        <v>53354</v>
      </c>
      <c r="G229" s="216">
        <f t="shared" si="42"/>
        <v>103754</v>
      </c>
      <c r="H229" s="203">
        <f>H$223+200</f>
        <v>104000</v>
      </c>
    </row>
    <row r="230" spans="1:8" ht="15" customHeight="1" thickTop="1">
      <c r="A230" s="59"/>
      <c r="B230" s="50"/>
      <c r="C230" s="50"/>
      <c r="D230" s="58" t="s">
        <v>19</v>
      </c>
      <c r="E230" s="209">
        <v>25</v>
      </c>
      <c r="F230" s="86">
        <f>(計算基礎!$G$25*計算基礎!$H$4/E230)*B$232</f>
        <v>17073.28</v>
      </c>
      <c r="G230" s="222">
        <f t="shared" ref="G230:G235" si="43">F230+$C$232</f>
        <v>67473.279999999999</v>
      </c>
      <c r="H230" s="68">
        <f>H$218+400</f>
        <v>67900</v>
      </c>
    </row>
    <row r="231" spans="1:8" ht="15" customHeight="1">
      <c r="A231" s="109"/>
      <c r="B231" s="46" t="s">
        <v>89</v>
      </c>
      <c r="C231" s="46"/>
      <c r="D231" s="55" t="s">
        <v>20</v>
      </c>
      <c r="E231" s="66">
        <v>18</v>
      </c>
      <c r="F231" s="82">
        <f>(計算基礎!$G$25*計算基礎!$H$4/E231)*B$232</f>
        <v>23712.888888888891</v>
      </c>
      <c r="G231" s="214">
        <f t="shared" si="43"/>
        <v>74112.888888888891</v>
      </c>
      <c r="H231" s="65">
        <f>H$219+400</f>
        <v>74600</v>
      </c>
    </row>
    <row r="232" spans="1:8" ht="15" customHeight="1">
      <c r="A232" s="109">
        <v>3700</v>
      </c>
      <c r="B232" s="46">
        <v>8</v>
      </c>
      <c r="C232" s="46">
        <f>計算基礎!$J$2*B232</f>
        <v>50400</v>
      </c>
      <c r="D232" s="55" t="s">
        <v>21</v>
      </c>
      <c r="E232" s="66">
        <v>14</v>
      </c>
      <c r="F232" s="82">
        <f>(計算基礎!$G$25*計算基礎!$H$4/E232)*B$232</f>
        <v>30488</v>
      </c>
      <c r="G232" s="214">
        <f t="shared" si="43"/>
        <v>80888</v>
      </c>
      <c r="H232" s="65">
        <f>H$220+400</f>
        <v>81300</v>
      </c>
    </row>
    <row r="233" spans="1:8" ht="15" customHeight="1">
      <c r="A233" s="109"/>
      <c r="B233" s="46"/>
      <c r="C233" s="46"/>
      <c r="D233" s="55" t="s">
        <v>22</v>
      </c>
      <c r="E233" s="66">
        <v>11</v>
      </c>
      <c r="F233" s="82">
        <f>(計算基礎!$G$25*計算基礎!$H$4/E233)*B$232</f>
        <v>38802.909090909088</v>
      </c>
      <c r="G233" s="214">
        <f t="shared" si="43"/>
        <v>89202.909090909088</v>
      </c>
      <c r="H233" s="65">
        <f>H$221+400</f>
        <v>89700</v>
      </c>
    </row>
    <row r="234" spans="1:8" ht="15" customHeight="1">
      <c r="A234" s="109"/>
      <c r="B234" s="270" t="s">
        <v>88</v>
      </c>
      <c r="C234" s="46"/>
      <c r="D234" s="55" t="s">
        <v>23</v>
      </c>
      <c r="E234" s="66">
        <v>9</v>
      </c>
      <c r="F234" s="82">
        <f>(計算基礎!$G$25*計算基礎!$H$4/E234)*B$232</f>
        <v>47425.777777777781</v>
      </c>
      <c r="G234" s="214">
        <f t="shared" si="43"/>
        <v>97825.777777777781</v>
      </c>
      <c r="H234" s="65">
        <f>H$222+400</f>
        <v>98300</v>
      </c>
    </row>
    <row r="235" spans="1:8" ht="15" customHeight="1" thickBot="1">
      <c r="A235" s="110"/>
      <c r="B235" s="271">
        <v>9</v>
      </c>
      <c r="C235" s="48"/>
      <c r="D235" s="56" t="s">
        <v>24</v>
      </c>
      <c r="E235" s="76">
        <v>8</v>
      </c>
      <c r="F235" s="56">
        <f>(計算基礎!$G$25*計算基礎!$H$4/E235)*B$232</f>
        <v>53354</v>
      </c>
      <c r="G235" s="215">
        <f t="shared" si="43"/>
        <v>103754</v>
      </c>
      <c r="H235" s="67">
        <f>H$223+400</f>
        <v>104200</v>
      </c>
    </row>
    <row r="236" spans="1:8" ht="15" customHeight="1" thickTop="1">
      <c r="A236" s="109"/>
      <c r="B236" s="46"/>
      <c r="C236" s="46"/>
      <c r="D236" s="55" t="s">
        <v>19</v>
      </c>
      <c r="E236" s="103">
        <v>25</v>
      </c>
      <c r="F236" s="81">
        <f>(計算基礎!$G$25*計算基礎!$H$4/E236)*B$238</f>
        <v>17073.28</v>
      </c>
      <c r="G236" s="221">
        <f t="shared" ref="G236:G241" si="44">F236+$C$238</f>
        <v>67473.279999999999</v>
      </c>
      <c r="H236" s="73">
        <f>H$218+600</f>
        <v>68100</v>
      </c>
    </row>
    <row r="237" spans="1:8" ht="15" customHeight="1">
      <c r="A237" s="109"/>
      <c r="B237" s="46" t="s">
        <v>89</v>
      </c>
      <c r="C237" s="46"/>
      <c r="D237" s="55" t="s">
        <v>20</v>
      </c>
      <c r="E237" s="84">
        <v>18</v>
      </c>
      <c r="F237" s="82">
        <f>(計算基礎!$G$25*計算基礎!$H$4/E237)*B$238</f>
        <v>23712.888888888891</v>
      </c>
      <c r="G237" s="214">
        <f t="shared" si="44"/>
        <v>74112.888888888891</v>
      </c>
      <c r="H237" s="65">
        <f>H$219+600</f>
        <v>74800</v>
      </c>
    </row>
    <row r="238" spans="1:8" ht="15" customHeight="1">
      <c r="A238" s="109">
        <v>3800</v>
      </c>
      <c r="B238" s="46">
        <v>8</v>
      </c>
      <c r="C238" s="46">
        <f>計算基礎!$J$2*B238</f>
        <v>50400</v>
      </c>
      <c r="D238" s="55" t="s">
        <v>21</v>
      </c>
      <c r="E238" s="84">
        <v>14</v>
      </c>
      <c r="F238" s="82">
        <f>(計算基礎!$G$25*計算基礎!$H$4/E238)*B$238</f>
        <v>30488</v>
      </c>
      <c r="G238" s="214">
        <f t="shared" si="44"/>
        <v>80888</v>
      </c>
      <c r="H238" s="65">
        <f>H$220+600</f>
        <v>81500</v>
      </c>
    </row>
    <row r="239" spans="1:8" ht="15" customHeight="1">
      <c r="A239" s="109"/>
      <c r="B239" s="46"/>
      <c r="C239" s="46"/>
      <c r="D239" s="55" t="s">
        <v>22</v>
      </c>
      <c r="E239" s="84">
        <v>11</v>
      </c>
      <c r="F239" s="82">
        <f>(計算基礎!$G$25*計算基礎!$H$4/E239)*B$238</f>
        <v>38802.909090909088</v>
      </c>
      <c r="G239" s="214">
        <f t="shared" si="44"/>
        <v>89202.909090909088</v>
      </c>
      <c r="H239" s="65">
        <f>H$221+600</f>
        <v>89900</v>
      </c>
    </row>
    <row r="240" spans="1:8" ht="15" customHeight="1">
      <c r="A240" s="109"/>
      <c r="B240" s="270" t="s">
        <v>88</v>
      </c>
      <c r="C240" s="46"/>
      <c r="D240" s="55" t="s">
        <v>23</v>
      </c>
      <c r="E240" s="84">
        <v>9</v>
      </c>
      <c r="F240" s="82">
        <f>(計算基礎!$G$25*計算基礎!$H$4/E240)*B$238</f>
        <v>47425.777777777781</v>
      </c>
      <c r="G240" s="214">
        <f t="shared" si="44"/>
        <v>97825.777777777781</v>
      </c>
      <c r="H240" s="65">
        <f>H$222+600</f>
        <v>98500</v>
      </c>
    </row>
    <row r="241" spans="1:8" ht="15" customHeight="1" thickBot="1">
      <c r="A241" s="110"/>
      <c r="B241" s="271">
        <v>10</v>
      </c>
      <c r="C241" s="48"/>
      <c r="D241" s="56" t="s">
        <v>24</v>
      </c>
      <c r="E241" s="85">
        <v>8</v>
      </c>
      <c r="F241" s="87">
        <f>(計算基礎!$G$25*計算基礎!$H$4/E241)*B$238</f>
        <v>53354</v>
      </c>
      <c r="G241" s="213">
        <f t="shared" si="44"/>
        <v>103754</v>
      </c>
      <c r="H241" s="203">
        <f>H$223+600</f>
        <v>104400</v>
      </c>
    </row>
    <row r="242" spans="1:8" ht="15" customHeight="1" thickTop="1">
      <c r="A242" s="109"/>
      <c r="B242" s="46"/>
      <c r="C242" s="46"/>
      <c r="D242" s="55" t="s">
        <v>19</v>
      </c>
      <c r="E242" s="209">
        <v>25</v>
      </c>
      <c r="F242" s="103">
        <f>(計算基礎!$G$25*計算基礎!$H$4/E242)*B$244</f>
        <v>17073.28</v>
      </c>
      <c r="G242" s="200">
        <f t="shared" ref="G242:G247" si="45">F242+$C$244</f>
        <v>67473.279999999999</v>
      </c>
      <c r="H242" s="68">
        <f>H$218+800</f>
        <v>68300</v>
      </c>
    </row>
    <row r="243" spans="1:8" ht="15" customHeight="1">
      <c r="A243" s="109"/>
      <c r="B243" s="46" t="s">
        <v>89</v>
      </c>
      <c r="C243" s="46"/>
      <c r="D243" s="55" t="s">
        <v>20</v>
      </c>
      <c r="E243" s="84">
        <v>18</v>
      </c>
      <c r="F243" s="84">
        <f>(計算基礎!$G$25*計算基礎!$H$4/E243)*B$244</f>
        <v>23712.888888888891</v>
      </c>
      <c r="G243" s="219">
        <f t="shared" si="45"/>
        <v>74112.888888888891</v>
      </c>
      <c r="H243" s="65">
        <f>H$219+800</f>
        <v>75000</v>
      </c>
    </row>
    <row r="244" spans="1:8" ht="15" customHeight="1">
      <c r="A244" s="109">
        <v>3900</v>
      </c>
      <c r="B244" s="46">
        <v>8</v>
      </c>
      <c r="C244" s="46">
        <f>計算基礎!$J$2*B244</f>
        <v>50400</v>
      </c>
      <c r="D244" s="55" t="s">
        <v>21</v>
      </c>
      <c r="E244" s="84">
        <v>14</v>
      </c>
      <c r="F244" s="84">
        <f>(計算基礎!$G$25*計算基礎!$H$4/E244)*B$244</f>
        <v>30488</v>
      </c>
      <c r="G244" s="219">
        <f t="shared" si="45"/>
        <v>80888</v>
      </c>
      <c r="H244" s="65">
        <f>H$220+800</f>
        <v>81700</v>
      </c>
    </row>
    <row r="245" spans="1:8" ht="15" customHeight="1">
      <c r="A245" s="109"/>
      <c r="B245" s="46"/>
      <c r="C245" s="46"/>
      <c r="D245" s="55" t="s">
        <v>22</v>
      </c>
      <c r="E245" s="84">
        <v>11</v>
      </c>
      <c r="F245" s="84">
        <f>(計算基礎!$G$25*計算基礎!$H$4/E245)*B$244</f>
        <v>38802.909090909088</v>
      </c>
      <c r="G245" s="219">
        <f t="shared" si="45"/>
        <v>89202.909090909088</v>
      </c>
      <c r="H245" s="65">
        <f>H$221+800</f>
        <v>90100</v>
      </c>
    </row>
    <row r="246" spans="1:8" ht="15" customHeight="1">
      <c r="A246" s="109"/>
      <c r="B246" s="270" t="s">
        <v>88</v>
      </c>
      <c r="C246" s="46"/>
      <c r="D246" s="55" t="s">
        <v>23</v>
      </c>
      <c r="E246" s="84">
        <v>9</v>
      </c>
      <c r="F246" s="84">
        <f>(計算基礎!$G$25*計算基礎!$H$4/E246)*B$244</f>
        <v>47425.777777777781</v>
      </c>
      <c r="G246" s="219">
        <f t="shared" si="45"/>
        <v>97825.777777777781</v>
      </c>
      <c r="H246" s="65">
        <f>H$222+800</f>
        <v>98700</v>
      </c>
    </row>
    <row r="247" spans="1:8" ht="15" customHeight="1" thickBot="1">
      <c r="A247" s="109"/>
      <c r="B247" s="274">
        <v>10</v>
      </c>
      <c r="C247" s="46"/>
      <c r="D247" s="57" t="s">
        <v>24</v>
      </c>
      <c r="E247" s="85">
        <v>8</v>
      </c>
      <c r="F247" s="207">
        <f>(計算基礎!$G$25*計算基礎!$H$4/E247)*B$244</f>
        <v>53354</v>
      </c>
      <c r="G247" s="223">
        <f t="shared" si="45"/>
        <v>103754</v>
      </c>
      <c r="H247" s="203">
        <f>H$223+800</f>
        <v>104600</v>
      </c>
    </row>
    <row r="248" spans="1:8" ht="15" customHeight="1" thickTop="1">
      <c r="A248" s="259"/>
      <c r="B248" s="265"/>
      <c r="C248" s="258"/>
      <c r="D248" s="177" t="s">
        <v>19</v>
      </c>
      <c r="E248" s="208">
        <v>26</v>
      </c>
      <c r="F248" s="208">
        <f>(計算基礎!$G$25*計算基礎!$H$4/E248)*B$250</f>
        <v>18468.692307692305</v>
      </c>
      <c r="G248" s="220">
        <f t="shared" ref="G248:G253" si="46">F248+$C$250</f>
        <v>75168.692307692312</v>
      </c>
      <c r="H248" s="206">
        <f t="shared" ref="H248:H253" si="47">ROUNDUP(G248,-2)</f>
        <v>75200</v>
      </c>
    </row>
    <row r="249" spans="1:8" ht="15" customHeight="1">
      <c r="A249" s="109"/>
      <c r="B249" s="46" t="s">
        <v>89</v>
      </c>
      <c r="C249" s="46"/>
      <c r="D249" s="55" t="s">
        <v>20</v>
      </c>
      <c r="E249" s="84">
        <v>18</v>
      </c>
      <c r="F249" s="84">
        <f>(計算基礎!$G$25*計算基礎!$H$4/E249)*B$250</f>
        <v>26677</v>
      </c>
      <c r="G249" s="219">
        <f t="shared" si="46"/>
        <v>83377</v>
      </c>
      <c r="H249" s="65">
        <f t="shared" si="47"/>
        <v>83400</v>
      </c>
    </row>
    <row r="250" spans="1:8" ht="15" customHeight="1">
      <c r="A250" s="109">
        <v>4000</v>
      </c>
      <c r="B250" s="46">
        <v>9</v>
      </c>
      <c r="C250" s="46">
        <f>計算基礎!$J$2*B250</f>
        <v>56700</v>
      </c>
      <c r="D250" s="55" t="s">
        <v>21</v>
      </c>
      <c r="E250" s="84">
        <v>14</v>
      </c>
      <c r="F250" s="84">
        <f>(計算基礎!$G$25*計算基礎!$H$4/E250)*B$250</f>
        <v>34299</v>
      </c>
      <c r="G250" s="219">
        <f t="shared" si="46"/>
        <v>90999</v>
      </c>
      <c r="H250" s="65">
        <f t="shared" si="47"/>
        <v>91000</v>
      </c>
    </row>
    <row r="251" spans="1:8" ht="15" customHeight="1">
      <c r="A251" s="109"/>
      <c r="B251" s="46"/>
      <c r="C251" s="46"/>
      <c r="D251" s="55" t="s">
        <v>22</v>
      </c>
      <c r="E251" s="84">
        <v>12</v>
      </c>
      <c r="F251" s="84">
        <f>(計算基礎!$G$25*計算基礎!$H$4/E251)*B$250</f>
        <v>40015.5</v>
      </c>
      <c r="G251" s="219">
        <f t="shared" si="46"/>
        <v>96715.5</v>
      </c>
      <c r="H251" s="65">
        <f t="shared" si="47"/>
        <v>96800</v>
      </c>
    </row>
    <row r="252" spans="1:8" ht="15" customHeight="1">
      <c r="A252" s="109"/>
      <c r="B252" s="270" t="s">
        <v>88</v>
      </c>
      <c r="C252" s="46"/>
      <c r="D252" s="55" t="s">
        <v>23</v>
      </c>
      <c r="E252" s="84">
        <v>10</v>
      </c>
      <c r="F252" s="84">
        <f>(計算基礎!$G$25*計算基礎!$H$4/E252)*B$250</f>
        <v>48018.6</v>
      </c>
      <c r="G252" s="219">
        <f t="shared" si="46"/>
        <v>104718.6</v>
      </c>
      <c r="H252" s="65">
        <f t="shared" si="47"/>
        <v>104800</v>
      </c>
    </row>
    <row r="253" spans="1:8" ht="15" customHeight="1" thickBot="1">
      <c r="A253" s="45"/>
      <c r="B253" s="272">
        <v>10</v>
      </c>
      <c r="C253" s="53"/>
      <c r="D253" s="55" t="s">
        <v>24</v>
      </c>
      <c r="E253" s="84">
        <v>8</v>
      </c>
      <c r="F253" s="84">
        <f>(計算基礎!$G$25*計算基礎!$H$4/E253)*B$250</f>
        <v>60023.25</v>
      </c>
      <c r="G253" s="219">
        <f t="shared" si="46"/>
        <v>116723.25</v>
      </c>
      <c r="H253" s="80">
        <f t="shared" si="47"/>
        <v>116800</v>
      </c>
    </row>
    <row r="255" spans="1:8" ht="14.25" thickBot="1"/>
    <row r="256" spans="1:8" ht="15" customHeight="1" thickBot="1">
      <c r="A256" s="33" t="s">
        <v>1</v>
      </c>
      <c r="B256" s="105" t="s">
        <v>35</v>
      </c>
      <c r="C256" s="32" t="str">
        <f>"融着費(@" &amp; 計算基礎!$J$2&amp;")"</f>
        <v>融着費(@6300)</v>
      </c>
      <c r="D256" s="33" t="s">
        <v>0</v>
      </c>
      <c r="E256" s="105" t="s">
        <v>3</v>
      </c>
      <c r="F256" s="31" t="s">
        <v>2</v>
      </c>
      <c r="G256" s="37" t="s">
        <v>36</v>
      </c>
      <c r="H256" s="70" t="s">
        <v>49</v>
      </c>
    </row>
    <row r="257" spans="1:8" ht="15" customHeight="1">
      <c r="A257" s="130"/>
      <c r="B257" s="44"/>
      <c r="C257" s="44"/>
      <c r="D257" s="64" t="s">
        <v>19</v>
      </c>
      <c r="E257" s="117">
        <v>26</v>
      </c>
      <c r="F257" s="117">
        <f>(計算基礎!$G$25*計算基礎!$H$4/E257)*B$259</f>
        <v>18468.692307692305</v>
      </c>
      <c r="G257" s="118">
        <f t="shared" ref="G257:G262" si="48">F257+$C$259</f>
        <v>75168.692307692312</v>
      </c>
      <c r="H257" s="119">
        <f>H$248+200</f>
        <v>75400</v>
      </c>
    </row>
    <row r="258" spans="1:8" ht="15" customHeight="1">
      <c r="A258" s="109"/>
      <c r="B258" s="46" t="s">
        <v>89</v>
      </c>
      <c r="C258" s="46"/>
      <c r="D258" s="55" t="s">
        <v>20</v>
      </c>
      <c r="E258" s="84">
        <v>18</v>
      </c>
      <c r="F258" s="84">
        <f>(計算基礎!$G$25*計算基礎!$H$4/E258)*B$259</f>
        <v>26677</v>
      </c>
      <c r="G258" s="74">
        <f t="shared" si="48"/>
        <v>83377</v>
      </c>
      <c r="H258" s="65">
        <f>H$249+200</f>
        <v>83600</v>
      </c>
    </row>
    <row r="259" spans="1:8" ht="15" customHeight="1">
      <c r="A259" s="109">
        <v>4100</v>
      </c>
      <c r="B259" s="46">
        <v>9</v>
      </c>
      <c r="C259" s="46">
        <f>計算基礎!$J$2*B259</f>
        <v>56700</v>
      </c>
      <c r="D259" s="55" t="s">
        <v>21</v>
      </c>
      <c r="E259" s="84">
        <v>14</v>
      </c>
      <c r="F259" s="84">
        <f>(計算基礎!$G$25*計算基礎!$H$4/E259)*B$259</f>
        <v>34299</v>
      </c>
      <c r="G259" s="74">
        <f t="shared" si="48"/>
        <v>90999</v>
      </c>
      <c r="H259" s="65">
        <f>H$250+200</f>
        <v>91200</v>
      </c>
    </row>
    <row r="260" spans="1:8" ht="15" customHeight="1">
      <c r="A260" s="109"/>
      <c r="B260" s="46"/>
      <c r="C260" s="46"/>
      <c r="D260" s="55" t="s">
        <v>22</v>
      </c>
      <c r="E260" s="84">
        <v>11</v>
      </c>
      <c r="F260" s="84">
        <f>(計算基礎!$G$25*計算基礎!$H$4/E260)*B$259</f>
        <v>43653.272727272721</v>
      </c>
      <c r="G260" s="74">
        <f t="shared" si="48"/>
        <v>100353.27272727272</v>
      </c>
      <c r="H260" s="65">
        <f>ROUNDUP(G260,-2)</f>
        <v>100400</v>
      </c>
    </row>
    <row r="261" spans="1:8" ht="15" customHeight="1">
      <c r="A261" s="109"/>
      <c r="B261" s="270" t="s">
        <v>88</v>
      </c>
      <c r="C261" s="46"/>
      <c r="D261" s="55" t="s">
        <v>23</v>
      </c>
      <c r="E261" s="84">
        <v>10</v>
      </c>
      <c r="F261" s="84">
        <f>(計算基礎!$G$25*計算基礎!$H$4/E261)*B$259</f>
        <v>48018.6</v>
      </c>
      <c r="G261" s="74">
        <f t="shared" si="48"/>
        <v>104718.6</v>
      </c>
      <c r="H261" s="65">
        <f>H$252+200</f>
        <v>105000</v>
      </c>
    </row>
    <row r="262" spans="1:8" ht="15" customHeight="1" thickBot="1">
      <c r="A262" s="110"/>
      <c r="B262" s="271">
        <v>10</v>
      </c>
      <c r="C262" s="48"/>
      <c r="D262" s="56" t="s">
        <v>54</v>
      </c>
      <c r="E262" s="106">
        <v>8</v>
      </c>
      <c r="F262" s="106">
        <f>(計算基礎!$G$25*計算基礎!$H$4/E262)*B$259</f>
        <v>60023.25</v>
      </c>
      <c r="G262" s="74">
        <f t="shared" si="48"/>
        <v>116723.25</v>
      </c>
      <c r="H262" s="65">
        <f>H$253+200</f>
        <v>117000</v>
      </c>
    </row>
    <row r="263" spans="1:8" ht="15" customHeight="1" thickTop="1">
      <c r="A263" s="109"/>
      <c r="B263" s="46"/>
      <c r="C263" s="46"/>
      <c r="D263" s="53" t="s">
        <v>19</v>
      </c>
      <c r="E263" s="103">
        <v>26</v>
      </c>
      <c r="F263" s="103">
        <f>(計算基礎!$G$25*計算基礎!$H$4/E263)*B$265</f>
        <v>18468.692307692305</v>
      </c>
      <c r="G263" s="200">
        <f t="shared" ref="G263:G268" si="49">F263+$C$265</f>
        <v>75168.692307692312</v>
      </c>
      <c r="H263" s="119">
        <f>H$248+400</f>
        <v>75600</v>
      </c>
    </row>
    <row r="264" spans="1:8" ht="15" customHeight="1">
      <c r="A264" s="109"/>
      <c r="B264" s="46" t="s">
        <v>89</v>
      </c>
      <c r="C264" s="46"/>
      <c r="D264" s="55" t="s">
        <v>20</v>
      </c>
      <c r="E264" s="84">
        <v>18</v>
      </c>
      <c r="F264" s="84">
        <f>(計算基礎!$G$25*計算基礎!$H$4/E264)*B$265</f>
        <v>26677</v>
      </c>
      <c r="G264" s="216">
        <f t="shared" si="49"/>
        <v>83377</v>
      </c>
      <c r="H264" s="65">
        <f>H$249+400</f>
        <v>83800</v>
      </c>
    </row>
    <row r="265" spans="1:8" ht="15" customHeight="1">
      <c r="A265" s="109">
        <v>4200</v>
      </c>
      <c r="B265" s="46">
        <v>9</v>
      </c>
      <c r="C265" s="46">
        <f>計算基礎!$J$2*B265</f>
        <v>56700</v>
      </c>
      <c r="D265" s="55" t="s">
        <v>21</v>
      </c>
      <c r="E265" s="84">
        <v>14</v>
      </c>
      <c r="F265" s="84">
        <f>(計算基礎!$G$25*計算基礎!$H$4/E265)*B$265</f>
        <v>34299</v>
      </c>
      <c r="G265" s="216">
        <f t="shared" si="49"/>
        <v>90999</v>
      </c>
      <c r="H265" s="65">
        <f>H$250+400</f>
        <v>91400</v>
      </c>
    </row>
    <row r="266" spans="1:8" ht="15" customHeight="1">
      <c r="A266" s="109"/>
      <c r="B266" s="46"/>
      <c r="C266" s="46"/>
      <c r="D266" s="55" t="s">
        <v>22</v>
      </c>
      <c r="E266" s="84">
        <v>11</v>
      </c>
      <c r="F266" s="84">
        <f>(計算基礎!$G$25*計算基礎!$H$4/E266)*B$265</f>
        <v>43653.272727272721</v>
      </c>
      <c r="G266" s="216">
        <f t="shared" si="49"/>
        <v>100353.27272727272</v>
      </c>
      <c r="H266" s="65">
        <f>H$260+200</f>
        <v>100600</v>
      </c>
    </row>
    <row r="267" spans="1:8" ht="15" customHeight="1">
      <c r="A267" s="109"/>
      <c r="B267" s="270" t="s">
        <v>88</v>
      </c>
      <c r="C267" s="46"/>
      <c r="D267" s="55" t="s">
        <v>23</v>
      </c>
      <c r="E267" s="84">
        <v>10</v>
      </c>
      <c r="F267" s="84">
        <f>(計算基礎!$G$25*計算基礎!$H$4/E267)*B$265</f>
        <v>48018.6</v>
      </c>
      <c r="G267" s="216">
        <f t="shared" si="49"/>
        <v>104718.6</v>
      </c>
      <c r="H267" s="65">
        <f>H$252+400</f>
        <v>105200</v>
      </c>
    </row>
    <row r="268" spans="1:8" ht="15" customHeight="1" thickBot="1">
      <c r="A268" s="110"/>
      <c r="B268" s="271">
        <v>11</v>
      </c>
      <c r="C268" s="48"/>
      <c r="D268" s="56" t="s">
        <v>24</v>
      </c>
      <c r="E268" s="106">
        <v>8</v>
      </c>
      <c r="F268" s="106">
        <f>(計算基礎!$G$25*計算基礎!$H$4/E268)*B$265</f>
        <v>60023.25</v>
      </c>
      <c r="G268" s="218">
        <f t="shared" si="49"/>
        <v>116723.25</v>
      </c>
      <c r="H268" s="65">
        <f>H$253+400</f>
        <v>117200</v>
      </c>
    </row>
    <row r="269" spans="1:8" ht="15" customHeight="1" thickTop="1">
      <c r="A269" s="109"/>
      <c r="B269" s="46"/>
      <c r="C269" s="46"/>
      <c r="D269" s="46" t="s">
        <v>19</v>
      </c>
      <c r="E269" s="127">
        <v>26</v>
      </c>
      <c r="F269" s="127">
        <f>(計算基礎!$G$25*計算基礎!$H$4/E269)*B$271</f>
        <v>18468.692307692305</v>
      </c>
      <c r="G269" s="122">
        <f t="shared" ref="G269:G274" si="50">F269+$C$271</f>
        <v>75168.692307692312</v>
      </c>
      <c r="H269" s="119">
        <f>H$248+600</f>
        <v>75800</v>
      </c>
    </row>
    <row r="270" spans="1:8" ht="15" customHeight="1">
      <c r="A270" s="109"/>
      <c r="B270" s="46" t="s">
        <v>89</v>
      </c>
      <c r="C270" s="46"/>
      <c r="D270" s="55" t="s">
        <v>20</v>
      </c>
      <c r="E270" s="84">
        <v>18</v>
      </c>
      <c r="F270" s="84">
        <f>(計算基礎!$G$25*計算基礎!$H$4/E270)*B$271</f>
        <v>26677</v>
      </c>
      <c r="G270" s="219">
        <f t="shared" si="50"/>
        <v>83377</v>
      </c>
      <c r="H270" s="65">
        <f>H$249+600</f>
        <v>84000</v>
      </c>
    </row>
    <row r="271" spans="1:8" ht="15" customHeight="1">
      <c r="A271" s="109">
        <v>4300</v>
      </c>
      <c r="B271" s="46">
        <v>9</v>
      </c>
      <c r="C271" s="46">
        <f>計算基礎!$J$2*B271</f>
        <v>56700</v>
      </c>
      <c r="D271" s="55" t="s">
        <v>21</v>
      </c>
      <c r="E271" s="84">
        <v>14</v>
      </c>
      <c r="F271" s="84">
        <f>(計算基礎!$G$25*計算基礎!$H$4/E271)*B$271</f>
        <v>34299</v>
      </c>
      <c r="G271" s="219">
        <f t="shared" si="50"/>
        <v>90999</v>
      </c>
      <c r="H271" s="65">
        <f>H$250+600</f>
        <v>91600</v>
      </c>
    </row>
    <row r="272" spans="1:8" ht="15" customHeight="1">
      <c r="A272" s="109"/>
      <c r="B272" s="46"/>
      <c r="C272" s="46"/>
      <c r="D272" s="55" t="s">
        <v>22</v>
      </c>
      <c r="E272" s="84">
        <v>11</v>
      </c>
      <c r="F272" s="84">
        <f>(計算基礎!$G$25*計算基礎!$H$4/E272)*B$271</f>
        <v>43653.272727272721</v>
      </c>
      <c r="G272" s="219">
        <f t="shared" si="50"/>
        <v>100353.27272727272</v>
      </c>
      <c r="H272" s="65">
        <f>H$260+400</f>
        <v>100800</v>
      </c>
    </row>
    <row r="273" spans="1:8" ht="15" customHeight="1">
      <c r="A273" s="109"/>
      <c r="B273" s="270" t="s">
        <v>88</v>
      </c>
      <c r="C273" s="46"/>
      <c r="D273" s="55" t="s">
        <v>23</v>
      </c>
      <c r="E273" s="84">
        <v>10</v>
      </c>
      <c r="F273" s="84">
        <f>(計算基礎!$G$25*計算基礎!$H$4/E273)*B$271</f>
        <v>48018.6</v>
      </c>
      <c r="G273" s="219">
        <f t="shared" si="50"/>
        <v>104718.6</v>
      </c>
      <c r="H273" s="65">
        <f>H$252+600</f>
        <v>105400</v>
      </c>
    </row>
    <row r="274" spans="1:8" ht="15" customHeight="1" thickBot="1">
      <c r="A274" s="109"/>
      <c r="B274" s="273">
        <v>11</v>
      </c>
      <c r="C274" s="46"/>
      <c r="D274" s="57" t="s">
        <v>24</v>
      </c>
      <c r="E274" s="85">
        <v>8</v>
      </c>
      <c r="F274" s="85">
        <f>(計算基礎!$G$25*計算基礎!$H$4/E274)*B$271</f>
        <v>60023.25</v>
      </c>
      <c r="G274" s="122">
        <f t="shared" si="50"/>
        <v>116723.25</v>
      </c>
      <c r="H274" s="65">
        <f>H$253+600</f>
        <v>117400</v>
      </c>
    </row>
    <row r="275" spans="1:8" ht="15" customHeight="1" thickTop="1">
      <c r="A275" s="259"/>
      <c r="B275" s="46"/>
      <c r="C275" s="258"/>
      <c r="D275" s="177" t="s">
        <v>19</v>
      </c>
      <c r="E275" s="208">
        <v>26</v>
      </c>
      <c r="F275" s="208">
        <f>(計算基礎!$G$25*計算基礎!$H$4/E275)*B$277</f>
        <v>20520.769230769227</v>
      </c>
      <c r="G275" s="205">
        <f t="shared" ref="G275:G280" si="51">F275+$C$277</f>
        <v>83520.76923076922</v>
      </c>
      <c r="H275" s="206">
        <f t="shared" ref="H275:H280" si="52">ROUNDUP(G275,-2)</f>
        <v>83600</v>
      </c>
    </row>
    <row r="276" spans="1:8" ht="15" customHeight="1">
      <c r="A276" s="109"/>
      <c r="B276" s="46" t="s">
        <v>89</v>
      </c>
      <c r="C276" s="46"/>
      <c r="D276" s="55" t="s">
        <v>20</v>
      </c>
      <c r="E276" s="84">
        <v>19</v>
      </c>
      <c r="F276" s="84">
        <f>(計算基礎!$G$25*計算基礎!$H$4/E276)*B$277</f>
        <v>28081.052631578947</v>
      </c>
      <c r="G276" s="74">
        <f t="shared" si="51"/>
        <v>91081.052631578947</v>
      </c>
      <c r="H276" s="65">
        <f t="shared" si="52"/>
        <v>91100</v>
      </c>
    </row>
    <row r="277" spans="1:8" ht="15" customHeight="1">
      <c r="A277" s="109">
        <v>4400</v>
      </c>
      <c r="B277" s="46">
        <v>10</v>
      </c>
      <c r="C277" s="46">
        <f>計算基礎!$J$2*B277</f>
        <v>63000</v>
      </c>
      <c r="D277" s="55" t="s">
        <v>21</v>
      </c>
      <c r="E277" s="84">
        <v>14</v>
      </c>
      <c r="F277" s="84">
        <f>(計算基礎!$G$25*計算基礎!$H$4/E277)*B$277</f>
        <v>38110</v>
      </c>
      <c r="G277" s="74">
        <f t="shared" si="51"/>
        <v>101110</v>
      </c>
      <c r="H277" s="65">
        <f t="shared" si="52"/>
        <v>101200</v>
      </c>
    </row>
    <row r="278" spans="1:8" ht="15" customHeight="1">
      <c r="A278" s="109"/>
      <c r="B278" s="46"/>
      <c r="C278" s="46"/>
      <c r="D278" s="55" t="s">
        <v>22</v>
      </c>
      <c r="E278" s="84">
        <v>12</v>
      </c>
      <c r="F278" s="84">
        <f>(計算基礎!$G$25*計算基礎!$H$4/E278)*B$277</f>
        <v>44461.666666666672</v>
      </c>
      <c r="G278" s="74">
        <f t="shared" si="51"/>
        <v>107461.66666666667</v>
      </c>
      <c r="H278" s="65">
        <f t="shared" si="52"/>
        <v>107500</v>
      </c>
    </row>
    <row r="279" spans="1:8" ht="15" customHeight="1">
      <c r="A279" s="109"/>
      <c r="B279" s="270" t="s">
        <v>88</v>
      </c>
      <c r="C279" s="46"/>
      <c r="D279" s="55" t="s">
        <v>23</v>
      </c>
      <c r="E279" s="84">
        <v>10</v>
      </c>
      <c r="F279" s="84">
        <f>(計算基礎!$G$25*計算基礎!$H$4/E279)*B$277</f>
        <v>53354</v>
      </c>
      <c r="G279" s="74">
        <f t="shared" si="51"/>
        <v>116354</v>
      </c>
      <c r="H279" s="65">
        <f t="shared" si="52"/>
        <v>116400</v>
      </c>
    </row>
    <row r="280" spans="1:8" ht="15" customHeight="1" thickBot="1">
      <c r="A280" s="109"/>
      <c r="B280" s="271">
        <v>11</v>
      </c>
      <c r="C280" s="46"/>
      <c r="D280" s="57" t="s">
        <v>24</v>
      </c>
      <c r="E280" s="85">
        <v>9</v>
      </c>
      <c r="F280" s="85">
        <f>(計算基礎!$G$25*計算基礎!$H$4/E280)*B$277</f>
        <v>59282.222222222226</v>
      </c>
      <c r="G280" s="74">
        <f t="shared" si="51"/>
        <v>122282.22222222222</v>
      </c>
      <c r="H280" s="67">
        <f t="shared" si="52"/>
        <v>122300</v>
      </c>
    </row>
    <row r="281" spans="1:8" ht="15" customHeight="1" thickTop="1">
      <c r="A281" s="59"/>
      <c r="B281" s="50"/>
      <c r="C281" s="50"/>
      <c r="D281" s="58" t="s">
        <v>19</v>
      </c>
      <c r="E281" s="86">
        <v>26</v>
      </c>
      <c r="F281" s="86">
        <f>(計算基礎!$G$25*計算基礎!$H$4/E281)*B$283</f>
        <v>20520.769230769227</v>
      </c>
      <c r="G281" s="59">
        <f t="shared" ref="G281:G286" si="53">F281+$C$283</f>
        <v>83520.76923076922</v>
      </c>
      <c r="H281" s="119">
        <f>H$275+200</f>
        <v>83800</v>
      </c>
    </row>
    <row r="282" spans="1:8" ht="15" customHeight="1">
      <c r="A282" s="109"/>
      <c r="B282" s="46" t="s">
        <v>89</v>
      </c>
      <c r="C282" s="46"/>
      <c r="D282" s="55" t="s">
        <v>20</v>
      </c>
      <c r="E282" s="84">
        <v>19</v>
      </c>
      <c r="F282" s="82">
        <f>(計算基礎!$G$25*計算基礎!$H$4/E282)*B$283</f>
        <v>28081.052631578947</v>
      </c>
      <c r="G282" s="52">
        <f t="shared" si="53"/>
        <v>91081.052631578947</v>
      </c>
      <c r="H282" s="65">
        <f>H$276+200</f>
        <v>91300</v>
      </c>
    </row>
    <row r="283" spans="1:8" ht="15" customHeight="1">
      <c r="A283" s="109">
        <v>4500</v>
      </c>
      <c r="B283" s="46">
        <v>10</v>
      </c>
      <c r="C283" s="46">
        <f>計算基礎!$J$2*B283</f>
        <v>63000</v>
      </c>
      <c r="D283" s="55" t="s">
        <v>21</v>
      </c>
      <c r="E283" s="82">
        <v>14</v>
      </c>
      <c r="F283" s="82">
        <f>(計算基礎!$G$25*計算基礎!$H$4/E283)*B$283</f>
        <v>38110</v>
      </c>
      <c r="G283" s="52">
        <f t="shared" si="53"/>
        <v>101110</v>
      </c>
      <c r="H283" s="65">
        <f>H$277+200</f>
        <v>101400</v>
      </c>
    </row>
    <row r="284" spans="1:8" ht="15" customHeight="1">
      <c r="A284" s="109"/>
      <c r="B284" s="46"/>
      <c r="C284" s="46"/>
      <c r="D284" s="55" t="s">
        <v>22</v>
      </c>
      <c r="E284" s="82">
        <v>12</v>
      </c>
      <c r="F284" s="82">
        <f>(計算基礎!$G$25*計算基礎!$H$4/E284)*B$283</f>
        <v>44461.666666666672</v>
      </c>
      <c r="G284" s="52">
        <f t="shared" si="53"/>
        <v>107461.66666666667</v>
      </c>
      <c r="H284" s="65">
        <f>H$278+200</f>
        <v>107700</v>
      </c>
    </row>
    <row r="285" spans="1:8" ht="15" customHeight="1">
      <c r="A285" s="109"/>
      <c r="B285" s="270" t="s">
        <v>88</v>
      </c>
      <c r="C285" s="46"/>
      <c r="D285" s="55" t="s">
        <v>23</v>
      </c>
      <c r="E285" s="82">
        <v>10</v>
      </c>
      <c r="F285" s="82">
        <f>(計算基礎!$G$25*計算基礎!$H$4/E285)*B$283</f>
        <v>53354</v>
      </c>
      <c r="G285" s="52">
        <f t="shared" si="53"/>
        <v>116354</v>
      </c>
      <c r="H285" s="65">
        <f>H$279+200</f>
        <v>116600</v>
      </c>
    </row>
    <row r="286" spans="1:8" ht="15" customHeight="1" thickBot="1">
      <c r="A286" s="110"/>
      <c r="B286" s="271">
        <v>12</v>
      </c>
      <c r="C286" s="48"/>
      <c r="D286" s="56" t="s">
        <v>24</v>
      </c>
      <c r="E286" s="87">
        <v>9</v>
      </c>
      <c r="F286" s="56">
        <f>(計算基礎!$G$25*計算基礎!$H$4/E286)*B$283</f>
        <v>59282.222222222226</v>
      </c>
      <c r="G286" s="52">
        <f t="shared" si="53"/>
        <v>122282.22222222222</v>
      </c>
      <c r="H286" s="65">
        <f>H$280+200</f>
        <v>122500</v>
      </c>
    </row>
    <row r="287" spans="1:8" ht="15" customHeight="1" thickTop="1">
      <c r="A287" s="109"/>
      <c r="B287" s="46"/>
      <c r="C287" s="46"/>
      <c r="D287" s="55" t="s">
        <v>19</v>
      </c>
      <c r="E287" s="82">
        <v>26</v>
      </c>
      <c r="F287" s="81">
        <f>(計算基礎!$G$25*計算基礎!$H$4/E287)*B$289</f>
        <v>20520.769230769227</v>
      </c>
      <c r="G287" s="212">
        <f t="shared" ref="G287:G292" si="54">F287+$C$289</f>
        <v>83520.76923076922</v>
      </c>
      <c r="H287" s="119">
        <f>H$275+400</f>
        <v>84000</v>
      </c>
    </row>
    <row r="288" spans="1:8" ht="15" customHeight="1">
      <c r="A288" s="109"/>
      <c r="B288" s="46" t="s">
        <v>89</v>
      </c>
      <c r="C288" s="46"/>
      <c r="D288" s="55" t="s">
        <v>20</v>
      </c>
      <c r="E288" s="82">
        <v>19</v>
      </c>
      <c r="F288" s="82">
        <f>(計算基礎!$G$25*計算基礎!$H$4/E288)*B$289</f>
        <v>28081.052631578947</v>
      </c>
      <c r="G288" s="213">
        <f t="shared" si="54"/>
        <v>91081.052631578947</v>
      </c>
      <c r="H288" s="65">
        <f>H$276+400</f>
        <v>91500</v>
      </c>
    </row>
    <row r="289" spans="1:8" ht="15" customHeight="1">
      <c r="A289" s="109">
        <v>4600</v>
      </c>
      <c r="B289" s="46">
        <v>10</v>
      </c>
      <c r="C289" s="46">
        <f>計算基礎!$J$2*B289</f>
        <v>63000</v>
      </c>
      <c r="D289" s="55" t="s">
        <v>21</v>
      </c>
      <c r="E289" s="82">
        <v>14</v>
      </c>
      <c r="F289" s="82">
        <f>(計算基礎!$G$25*計算基礎!$H$4/E289)*B$289</f>
        <v>38110</v>
      </c>
      <c r="G289" s="213">
        <f t="shared" si="54"/>
        <v>101110</v>
      </c>
      <c r="H289" s="65">
        <f>H$277+400</f>
        <v>101600</v>
      </c>
    </row>
    <row r="290" spans="1:8" ht="15" customHeight="1">
      <c r="A290" s="109"/>
      <c r="B290" s="46"/>
      <c r="C290" s="46"/>
      <c r="D290" s="55" t="s">
        <v>22</v>
      </c>
      <c r="E290" s="82">
        <v>12</v>
      </c>
      <c r="F290" s="82">
        <f>(計算基礎!$G$25*計算基礎!$H$4/E290)*B$289</f>
        <v>44461.666666666672</v>
      </c>
      <c r="G290" s="213">
        <f t="shared" si="54"/>
        <v>107461.66666666667</v>
      </c>
      <c r="H290" s="65">
        <f>H$278+400</f>
        <v>107900</v>
      </c>
    </row>
    <row r="291" spans="1:8" ht="15" customHeight="1">
      <c r="A291" s="109"/>
      <c r="B291" s="270" t="s">
        <v>88</v>
      </c>
      <c r="C291" s="46"/>
      <c r="D291" s="55" t="s">
        <v>23</v>
      </c>
      <c r="E291" s="82">
        <v>10</v>
      </c>
      <c r="F291" s="82">
        <f>(計算基礎!$G$25*計算基礎!$H$4/E291)*B$289</f>
        <v>53354</v>
      </c>
      <c r="G291" s="213">
        <f t="shared" si="54"/>
        <v>116354</v>
      </c>
      <c r="H291" s="65">
        <f>H$279+400</f>
        <v>116800</v>
      </c>
    </row>
    <row r="292" spans="1:8" ht="15" customHeight="1" thickBot="1">
      <c r="A292" s="110"/>
      <c r="B292" s="271">
        <v>12</v>
      </c>
      <c r="C292" s="48"/>
      <c r="D292" s="56" t="s">
        <v>24</v>
      </c>
      <c r="E292" s="87">
        <v>9</v>
      </c>
      <c r="F292" s="87">
        <f>(計算基礎!$G$25*計算基礎!$H$4/E292)*B$289</f>
        <v>59282.222222222226</v>
      </c>
      <c r="G292" s="215">
        <f t="shared" si="54"/>
        <v>122282.22222222222</v>
      </c>
      <c r="H292" s="65">
        <f>H$280+400</f>
        <v>122700</v>
      </c>
    </row>
    <row r="293" spans="1:8" ht="15" customHeight="1" thickTop="1">
      <c r="A293" s="109"/>
      <c r="B293" s="46"/>
      <c r="C293" s="46"/>
      <c r="D293" s="55" t="s">
        <v>19</v>
      </c>
      <c r="E293" s="209">
        <v>26</v>
      </c>
      <c r="F293" s="103">
        <f>(計算基礎!$G$25*計算基礎!$H$4/E293)*B$295</f>
        <v>20520.769230769227</v>
      </c>
      <c r="G293" s="122">
        <f t="shared" ref="G293:G298" si="55">F293+$C$295</f>
        <v>83520.76923076922</v>
      </c>
      <c r="H293" s="119">
        <f>H$275+600</f>
        <v>84200</v>
      </c>
    </row>
    <row r="294" spans="1:8" ht="15" customHeight="1">
      <c r="A294" s="109"/>
      <c r="B294" s="46" t="s">
        <v>89</v>
      </c>
      <c r="C294" s="46"/>
      <c r="D294" s="55" t="s">
        <v>20</v>
      </c>
      <c r="E294" s="84">
        <v>19</v>
      </c>
      <c r="F294" s="84">
        <f>(計算基礎!$G$25*計算基礎!$H$4/E294)*B$295</f>
        <v>28081.052631578947</v>
      </c>
      <c r="G294" s="74">
        <f t="shared" si="55"/>
        <v>91081.052631578947</v>
      </c>
      <c r="H294" s="65">
        <f>H$276+600</f>
        <v>91700</v>
      </c>
    </row>
    <row r="295" spans="1:8" ht="15" customHeight="1">
      <c r="A295" s="109">
        <v>4700</v>
      </c>
      <c r="B295" s="46">
        <v>10</v>
      </c>
      <c r="C295" s="46">
        <f>計算基礎!$J$2*B295</f>
        <v>63000</v>
      </c>
      <c r="D295" s="55" t="s">
        <v>21</v>
      </c>
      <c r="E295" s="84">
        <v>14</v>
      </c>
      <c r="F295" s="84">
        <f>(計算基礎!$G$25*計算基礎!$H$4/E295)*B$295</f>
        <v>38110</v>
      </c>
      <c r="G295" s="74">
        <f t="shared" si="55"/>
        <v>101110</v>
      </c>
      <c r="H295" s="65">
        <f>H$277+600</f>
        <v>101800</v>
      </c>
    </row>
    <row r="296" spans="1:8" ht="15" customHeight="1">
      <c r="A296" s="109"/>
      <c r="B296" s="46"/>
      <c r="C296" s="46"/>
      <c r="D296" s="55" t="s">
        <v>22</v>
      </c>
      <c r="E296" s="84">
        <v>12</v>
      </c>
      <c r="F296" s="84">
        <f>(計算基礎!$G$25*計算基礎!$H$4/E296)*B$295</f>
        <v>44461.666666666672</v>
      </c>
      <c r="G296" s="74">
        <f t="shared" si="55"/>
        <v>107461.66666666667</v>
      </c>
      <c r="H296" s="65">
        <f>H$278+600</f>
        <v>108100</v>
      </c>
    </row>
    <row r="297" spans="1:8" ht="15" customHeight="1">
      <c r="A297" s="109"/>
      <c r="B297" s="270" t="s">
        <v>88</v>
      </c>
      <c r="C297" s="46"/>
      <c r="D297" s="55" t="s">
        <v>23</v>
      </c>
      <c r="E297" s="84">
        <v>10</v>
      </c>
      <c r="F297" s="84">
        <f>(計算基礎!$G$25*計算基礎!$H$4/E297)*B$295</f>
        <v>53354</v>
      </c>
      <c r="G297" s="74">
        <f t="shared" si="55"/>
        <v>116354</v>
      </c>
      <c r="H297" s="65">
        <f>H$279+600</f>
        <v>117000</v>
      </c>
    </row>
    <row r="298" spans="1:8" ht="15" customHeight="1" thickBot="1">
      <c r="A298" s="109"/>
      <c r="B298" s="271">
        <v>12</v>
      </c>
      <c r="C298" s="46"/>
      <c r="D298" s="57" t="s">
        <v>24</v>
      </c>
      <c r="E298" s="85">
        <v>9</v>
      </c>
      <c r="F298" s="207">
        <f>(計算基礎!$G$25*計算基礎!$H$4/E298)*B$295</f>
        <v>59282.222222222226</v>
      </c>
      <c r="G298" s="74">
        <f t="shared" si="55"/>
        <v>122282.22222222222</v>
      </c>
      <c r="H298" s="65">
        <f>H$280+600</f>
        <v>122900</v>
      </c>
    </row>
    <row r="299" spans="1:8" ht="15" customHeight="1" thickTop="1">
      <c r="A299" s="59"/>
      <c r="B299" s="50"/>
      <c r="C299" s="50"/>
      <c r="D299" s="58" t="s">
        <v>19</v>
      </c>
      <c r="E299" s="83">
        <v>26</v>
      </c>
      <c r="F299" s="83">
        <f>(計算基礎!$G$25*計算基礎!$H$4/E299)*B$301</f>
        <v>20520.769230769227</v>
      </c>
      <c r="G299" s="78">
        <f t="shared" ref="G299:G304" si="56">F299+$C$301</f>
        <v>83520.76923076922</v>
      </c>
      <c r="H299" s="119">
        <f>H$275+800</f>
        <v>84400</v>
      </c>
    </row>
    <row r="300" spans="1:8" ht="15" customHeight="1">
      <c r="A300" s="109"/>
      <c r="B300" s="46" t="s">
        <v>89</v>
      </c>
      <c r="C300" s="46"/>
      <c r="D300" s="55" t="s">
        <v>20</v>
      </c>
      <c r="E300" s="84">
        <v>19</v>
      </c>
      <c r="F300" s="84">
        <f>(計算基礎!$G$25*計算基礎!$H$4/E300)*B$301</f>
        <v>28081.052631578947</v>
      </c>
      <c r="G300" s="74">
        <f t="shared" si="56"/>
        <v>91081.052631578947</v>
      </c>
      <c r="H300" s="65">
        <f>H$276+800</f>
        <v>91900</v>
      </c>
    </row>
    <row r="301" spans="1:8" ht="15" customHeight="1">
      <c r="A301" s="109">
        <v>4800</v>
      </c>
      <c r="B301" s="46">
        <v>10</v>
      </c>
      <c r="C301" s="46">
        <f>計算基礎!$J$2*B301</f>
        <v>63000</v>
      </c>
      <c r="D301" s="55" t="s">
        <v>21</v>
      </c>
      <c r="E301" s="84">
        <v>14</v>
      </c>
      <c r="F301" s="84">
        <f>(計算基礎!$G$25*計算基礎!$H$4/E301)*B$301</f>
        <v>38110</v>
      </c>
      <c r="G301" s="74">
        <f t="shared" si="56"/>
        <v>101110</v>
      </c>
      <c r="H301" s="65">
        <f>H$277+800</f>
        <v>102000</v>
      </c>
    </row>
    <row r="302" spans="1:8" ht="15" customHeight="1">
      <c r="A302" s="109"/>
      <c r="B302" s="46"/>
      <c r="C302" s="46"/>
      <c r="D302" s="55" t="s">
        <v>22</v>
      </c>
      <c r="E302" s="84">
        <v>12</v>
      </c>
      <c r="F302" s="84">
        <f>(計算基礎!$G$25*計算基礎!$H$4/E302)*B$301</f>
        <v>44461.666666666672</v>
      </c>
      <c r="G302" s="74">
        <f t="shared" si="56"/>
        <v>107461.66666666667</v>
      </c>
      <c r="H302" s="65">
        <f>H$278+800</f>
        <v>108300</v>
      </c>
    </row>
    <row r="303" spans="1:8" ht="15" customHeight="1">
      <c r="A303" s="109"/>
      <c r="B303" s="270" t="s">
        <v>88</v>
      </c>
      <c r="C303" s="46"/>
      <c r="D303" s="55" t="s">
        <v>23</v>
      </c>
      <c r="E303" s="84">
        <v>10</v>
      </c>
      <c r="F303" s="84">
        <f>(計算基礎!$G$25*計算基礎!$H$4/E303)*B$301</f>
        <v>53354</v>
      </c>
      <c r="G303" s="74">
        <f t="shared" si="56"/>
        <v>116354</v>
      </c>
      <c r="H303" s="65">
        <f>H$279+800</f>
        <v>117200</v>
      </c>
    </row>
    <row r="304" spans="1:8" ht="15" customHeight="1" thickBot="1">
      <c r="A304" s="261"/>
      <c r="B304" s="273">
        <v>12</v>
      </c>
      <c r="C304" s="260"/>
      <c r="D304" s="121" t="s">
        <v>24</v>
      </c>
      <c r="E304" s="124">
        <v>9</v>
      </c>
      <c r="F304" s="124">
        <f>(計算基礎!$G$25*計算基礎!$H$4/E304)*B$301</f>
        <v>59282.222222222226</v>
      </c>
      <c r="G304" s="223">
        <f t="shared" si="56"/>
        <v>122282.22222222222</v>
      </c>
      <c r="H304" s="79">
        <f>H$280+800</f>
        <v>123100</v>
      </c>
    </row>
    <row r="305" ht="14.25" thickTop="1"/>
  </sheetData>
  <phoneticPr fontId="2"/>
  <printOptions horizontalCentered="1" verticalCentered="1"/>
  <pageMargins left="0.74803149606299213" right="0.74803149606299213" top="0.98425196850393704" bottom="0.98425196850393704" header="0.51181102362204722" footer="0.51181102362204722"/>
  <pageSetup paperSize="9" fitToHeight="0" orientation="portrait" r:id="rId1"/>
  <headerFooter alignWithMargins="0">
    <oddHeader>&amp;L新融着機 &amp;22SF300&amp;11 -3T&amp;9（材料費＝各素材価格 / 取り枚数 X 使用枚数(=融着個) X 不良発生率）&amp;R&amp;"ＭＳ Ｐゴシック,太字"&amp;12 2019-2-1
&amp;KFF00001500SQ-3T</oddHeader>
    <oddFooter>&amp;C&amp;14&amp;P/&amp;N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vt:i4>
      </vt:variant>
    </vt:vector>
  </HeadingPairs>
  <TitlesOfParts>
    <vt:vector size="13" baseType="lpstr">
      <vt:lpstr>説明(Ver.1.0.9)</vt:lpstr>
      <vt:lpstr>新融 GF300-3T</vt:lpstr>
      <vt:lpstr>新融 UF300-3T</vt:lpstr>
      <vt:lpstr>新融 UF300-M-3T</vt:lpstr>
      <vt:lpstr>新融 7010-3T</vt:lpstr>
      <vt:lpstr>新融 7010-2N0-3T</vt:lpstr>
      <vt:lpstr>新融 7010EX-3T</vt:lpstr>
      <vt:lpstr>新融 MF300-3T</vt:lpstr>
      <vt:lpstr>新融 SF300-3T</vt:lpstr>
      <vt:lpstr>新融 7020-3T</vt:lpstr>
      <vt:lpstr>新融 7026-3T</vt:lpstr>
      <vt:lpstr>計算基礎</vt:lpstr>
      <vt:lpstr>計算基礎!Print_Area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平田パッキン工業</dc:creator>
  <cp:lastModifiedBy>awood</cp:lastModifiedBy>
  <cp:lastPrinted>2017-08-31T05:47:33Z</cp:lastPrinted>
  <dcterms:created xsi:type="dcterms:W3CDTF">2006-07-31T07:10:12Z</dcterms:created>
  <dcterms:modified xsi:type="dcterms:W3CDTF">2022-05-23T23:21:00Z</dcterms:modified>
</cp:coreProperties>
</file>