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My Documents\発注価格算出表\新融着\"/>
    </mc:Choice>
  </mc:AlternateContent>
  <xr:revisionPtr revIDLastSave="0" documentId="13_ncr:1_{1AA66D85-DCFD-4BC5-B537-6302533B2142}" xr6:coauthVersionLast="47" xr6:coauthVersionMax="47" xr10:uidLastSave="{00000000-0000-0000-0000-000000000000}"/>
  <bookViews>
    <workbookView xWindow="2715" yWindow="6885" windowWidth="18585" windowHeight="13455" tabRatio="889" activeTab="1" xr2:uid="{00000000-000D-0000-FFFF-FFFF00000000}"/>
  </bookViews>
  <sheets>
    <sheet name="説明" sheetId="10" r:id="rId1"/>
    <sheet name="7010" sheetId="4" r:id="rId2"/>
    <sheet name="7020-3T,2T" sheetId="17" r:id="rId3"/>
    <sheet name="7020-1.5T" sheetId="16" r:id="rId4"/>
    <sheet name="7026" sheetId="14" r:id="rId5"/>
    <sheet name="GF300-3T,2T" sheetId="8" r:id="rId6"/>
    <sheet name="GF300-1.5T" sheetId="11" r:id="rId7"/>
    <sheet name="SF300-3T,2T" sheetId="20" r:id="rId8"/>
    <sheet name="SF300-1.5T" sheetId="19" r:id="rId9"/>
    <sheet name="計算資料" sheetId="2" r:id="rId10"/>
  </sheets>
  <definedNames>
    <definedName name="_xlnm.Print_Area" localSheetId="1">'7010'!$A$1:$I$255</definedName>
    <definedName name="_xlnm.Print_Area" localSheetId="3">'7020-1.5T'!$A$1:$I$255</definedName>
    <definedName name="_xlnm.Print_Area" localSheetId="2">'7020-3T,2T'!$A$1:$I$255</definedName>
    <definedName name="_xlnm.Print_Area" localSheetId="4">'7026'!$A$1:$I$255</definedName>
    <definedName name="_xlnm.Print_Area" localSheetId="5">'GF300-3T,2T'!$A$1:$I$255</definedName>
    <definedName name="_xlnm.Print_Area" localSheetId="8">'SF300-1.5T'!$A$1:$I$255</definedName>
    <definedName name="_xlnm.Print_Area" localSheetId="7">'SF300-3T,2T'!$A$1:$I$255</definedName>
    <definedName name="_xlnm.Print_Area" localSheetId="0">説明!$A$2:$K$48</definedName>
  </definedNames>
  <calcPr calcId="191029" iterateDelta="1E-4"/>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20" i="4" l="1"/>
  <c r="D219" i="4"/>
  <c r="D218" i="4"/>
  <c r="D217" i="4"/>
  <c r="D216" i="4"/>
  <c r="D215" i="4"/>
  <c r="D214" i="4"/>
  <c r="D213" i="4"/>
  <c r="D212" i="4"/>
  <c r="D211" i="4"/>
  <c r="D210" i="4"/>
  <c r="D209" i="4"/>
  <c r="D208" i="4"/>
  <c r="D207" i="4"/>
  <c r="D204" i="4"/>
  <c r="D203" i="4"/>
  <c r="D202" i="4"/>
  <c r="D201" i="4"/>
  <c r="D200" i="4"/>
  <c r="D199" i="4"/>
  <c r="D198" i="4"/>
  <c r="D197" i="4"/>
  <c r="D196" i="4"/>
  <c r="D195" i="4"/>
  <c r="D194" i="4"/>
  <c r="D193" i="4"/>
  <c r="D192" i="4"/>
  <c r="D191" i="4"/>
  <c r="D190" i="4"/>
  <c r="D189" i="4"/>
  <c r="D188" i="4"/>
  <c r="D187" i="4"/>
  <c r="D186" i="4"/>
  <c r="D185" i="4"/>
  <c r="D184" i="4"/>
  <c r="D183" i="4"/>
  <c r="D182" i="4"/>
  <c r="D181" i="4"/>
  <c r="D180" i="4"/>
  <c r="D179" i="4"/>
  <c r="D178" i="4"/>
  <c r="D177" i="4"/>
  <c r="D176" i="4"/>
  <c r="D175" i="4"/>
  <c r="D174" i="4"/>
  <c r="D173" i="4"/>
  <c r="D172" i="4"/>
  <c r="D171" i="4"/>
  <c r="D170" i="4"/>
  <c r="D169" i="4"/>
  <c r="D168" i="4"/>
  <c r="D167" i="4"/>
  <c r="D166" i="4"/>
  <c r="D165" i="4"/>
  <c r="D164" i="4"/>
  <c r="D163" i="4"/>
  <c r="D162" i="4"/>
  <c r="D161" i="4"/>
  <c r="D160" i="4"/>
  <c r="D159" i="4"/>
  <c r="D158" i="4"/>
  <c r="D157" i="4"/>
  <c r="D156" i="4"/>
  <c r="D153" i="4"/>
  <c r="D152" i="4"/>
  <c r="D151" i="4"/>
  <c r="D150" i="4"/>
  <c r="D149" i="4"/>
  <c r="D148" i="4"/>
  <c r="D147" i="4"/>
  <c r="D146" i="4"/>
  <c r="D145" i="4"/>
  <c r="D144" i="4"/>
  <c r="D143" i="4"/>
  <c r="D142" i="4"/>
  <c r="D141" i="4"/>
  <c r="D140" i="4"/>
  <c r="D139" i="4"/>
  <c r="D138" i="4"/>
  <c r="D137" i="4"/>
  <c r="D136" i="4"/>
  <c r="D135" i="4"/>
  <c r="D134" i="4"/>
  <c r="D133" i="4"/>
  <c r="D132" i="4"/>
  <c r="D131" i="4"/>
  <c r="D130" i="4"/>
  <c r="D129" i="4"/>
  <c r="D128" i="4"/>
  <c r="D127" i="4"/>
  <c r="D126" i="4"/>
  <c r="D125" i="4"/>
  <c r="D124" i="4"/>
  <c r="D123" i="4"/>
  <c r="D122" i="4"/>
  <c r="D121" i="4"/>
  <c r="D120" i="4"/>
  <c r="D119" i="4"/>
  <c r="D118" i="4"/>
  <c r="D117" i="4"/>
  <c r="D116" i="4"/>
  <c r="D115" i="4"/>
  <c r="D114" i="4"/>
  <c r="D113" i="4"/>
  <c r="D112" i="4"/>
  <c r="D111" i="4"/>
  <c r="D110" i="4"/>
  <c r="D109" i="4"/>
  <c r="D108" i="4"/>
  <c r="D107" i="4"/>
  <c r="D106" i="4"/>
  <c r="D105" i="4"/>
  <c r="D102" i="4"/>
  <c r="D101" i="4"/>
  <c r="D100" i="4"/>
  <c r="D99" i="4"/>
  <c r="D98" i="4"/>
  <c r="D97" i="4"/>
  <c r="D96" i="4"/>
  <c r="D95" i="4"/>
  <c r="D94" i="4"/>
  <c r="D93" i="4"/>
  <c r="D92" i="4"/>
  <c r="D91" i="4"/>
  <c r="D90" i="4"/>
  <c r="D89" i="4"/>
  <c r="D88" i="4"/>
  <c r="D87" i="4"/>
  <c r="D86" i="4"/>
  <c r="D85" i="4"/>
  <c r="D84" i="4"/>
  <c r="D83" i="4"/>
  <c r="D82" i="4"/>
  <c r="D81" i="4"/>
  <c r="D80" i="4"/>
  <c r="D79" i="4"/>
  <c r="D78" i="4"/>
  <c r="D77" i="4"/>
  <c r="D76" i="4"/>
  <c r="D75" i="4"/>
  <c r="D74" i="4"/>
  <c r="D73" i="4"/>
  <c r="D72" i="4"/>
  <c r="D71" i="4"/>
  <c r="D70" i="4"/>
  <c r="D69" i="4"/>
  <c r="D68" i="4"/>
  <c r="D67" i="4"/>
  <c r="D66" i="4"/>
  <c r="D65" i="4"/>
  <c r="D64" i="4"/>
  <c r="D63" i="4"/>
  <c r="D62" i="4"/>
  <c r="D61" i="4"/>
  <c r="D60" i="4"/>
  <c r="D59" i="4"/>
  <c r="D58" i="4"/>
  <c r="D57" i="4"/>
  <c r="D56" i="4"/>
  <c r="D55" i="4"/>
  <c r="D54" i="4"/>
  <c r="D51" i="4"/>
  <c r="D50" i="4"/>
  <c r="D49" i="4"/>
  <c r="D48" i="4"/>
  <c r="D47" i="4"/>
  <c r="D46" i="4"/>
  <c r="D45" i="4"/>
  <c r="D44" i="4"/>
  <c r="D43" i="4"/>
  <c r="D42" i="4"/>
  <c r="D41" i="4"/>
  <c r="D40" i="4"/>
  <c r="D39" i="4"/>
  <c r="D38" i="4"/>
  <c r="D37" i="4"/>
  <c r="D36" i="4"/>
  <c r="D35" i="4"/>
  <c r="D34" i="4"/>
  <c r="D33" i="4"/>
  <c r="D32" i="4"/>
  <c r="D31" i="4"/>
  <c r="D30" i="4"/>
  <c r="D29" i="4"/>
  <c r="D28" i="4"/>
  <c r="D27" i="4"/>
  <c r="D26" i="4"/>
  <c r="D25" i="4"/>
  <c r="D24" i="4"/>
  <c r="D23" i="4"/>
  <c r="D22" i="4"/>
  <c r="D21" i="4"/>
  <c r="D20" i="4"/>
  <c r="D19" i="4"/>
  <c r="D18" i="4"/>
  <c r="D17" i="4"/>
  <c r="D16" i="4"/>
  <c r="D15" i="4"/>
  <c r="D14" i="4"/>
  <c r="D13" i="4"/>
  <c r="D12" i="4"/>
  <c r="D11" i="4"/>
  <c r="D10" i="4"/>
  <c r="D9" i="4"/>
  <c r="D8" i="4"/>
  <c r="D7" i="4"/>
  <c r="D6" i="4"/>
  <c r="D5" i="4"/>
  <c r="D4" i="4"/>
  <c r="D3" i="4"/>
  <c r="I214" i="19" l="1"/>
  <c r="I156" i="19"/>
  <c r="I96" i="19"/>
  <c r="I38" i="19"/>
  <c r="I198" i="20"/>
  <c r="I140" i="20"/>
  <c r="I82" i="20"/>
  <c r="I24" i="20"/>
  <c r="I221" i="11"/>
  <c r="I163" i="11"/>
  <c r="I105" i="11"/>
  <c r="I45" i="11"/>
  <c r="I207" i="8"/>
  <c r="I147" i="8"/>
  <c r="I89" i="8"/>
  <c r="I31" i="8"/>
  <c r="I228" i="16"/>
  <c r="I170" i="16"/>
  <c r="I112" i="16"/>
  <c r="I54" i="16"/>
  <c r="I214" i="17"/>
  <c r="I156" i="17"/>
  <c r="I96" i="17"/>
  <c r="I38" i="17"/>
  <c r="I82" i="4"/>
  <c r="I24" i="4"/>
  <c r="D255" i="19"/>
  <c r="D254" i="19"/>
  <c r="D253" i="19"/>
  <c r="D252" i="19"/>
  <c r="D251" i="19"/>
  <c r="D250" i="19"/>
  <c r="D249" i="19"/>
  <c r="D248" i="19"/>
  <c r="D247" i="19"/>
  <c r="D246" i="19"/>
  <c r="D245" i="19"/>
  <c r="D244" i="19"/>
  <c r="D243" i="19"/>
  <c r="D242" i="19"/>
  <c r="D241" i="19"/>
  <c r="D240" i="19"/>
  <c r="D239" i="19"/>
  <c r="D238" i="19"/>
  <c r="D237" i="19"/>
  <c r="D236" i="19"/>
  <c r="D235" i="19"/>
  <c r="D234" i="19"/>
  <c r="D233" i="19"/>
  <c r="D232" i="19"/>
  <c r="D231" i="19"/>
  <c r="D230" i="19"/>
  <c r="D229" i="19"/>
  <c r="D228" i="19"/>
  <c r="D227" i="19"/>
  <c r="D226" i="19"/>
  <c r="D225" i="19"/>
  <c r="D224" i="19"/>
  <c r="D223" i="19"/>
  <c r="D222" i="19"/>
  <c r="D221" i="19"/>
  <c r="D220" i="19"/>
  <c r="D219" i="19"/>
  <c r="D218" i="19"/>
  <c r="D217" i="19"/>
  <c r="D216" i="19"/>
  <c r="D215" i="19"/>
  <c r="D214" i="19"/>
  <c r="D213" i="19"/>
  <c r="D212" i="19"/>
  <c r="D211" i="19"/>
  <c r="D210" i="19"/>
  <c r="D209" i="19"/>
  <c r="D208" i="19"/>
  <c r="D207" i="19"/>
  <c r="D204" i="19"/>
  <c r="D203" i="19"/>
  <c r="D202" i="19"/>
  <c r="D201" i="19"/>
  <c r="D200" i="19"/>
  <c r="D199" i="19"/>
  <c r="D198" i="19"/>
  <c r="D197" i="19"/>
  <c r="D196" i="19"/>
  <c r="D195" i="19"/>
  <c r="D194" i="19"/>
  <c r="D193" i="19"/>
  <c r="D192" i="19"/>
  <c r="D191" i="19"/>
  <c r="D190" i="19"/>
  <c r="D189" i="19"/>
  <c r="D188" i="19"/>
  <c r="D187" i="19"/>
  <c r="D186" i="19"/>
  <c r="D185" i="19"/>
  <c r="D184" i="19"/>
  <c r="D183" i="19"/>
  <c r="D182" i="19"/>
  <c r="D181" i="19"/>
  <c r="D180" i="19"/>
  <c r="D179" i="19"/>
  <c r="D178" i="19"/>
  <c r="D177" i="19"/>
  <c r="D176" i="19"/>
  <c r="D175" i="19"/>
  <c r="D174" i="19"/>
  <c r="D173" i="19"/>
  <c r="D172" i="19"/>
  <c r="D171" i="19"/>
  <c r="D170" i="19"/>
  <c r="D169" i="19"/>
  <c r="D168" i="19"/>
  <c r="D167" i="19"/>
  <c r="D166" i="19"/>
  <c r="D165" i="19"/>
  <c r="D164" i="19"/>
  <c r="D163" i="19"/>
  <c r="D162" i="19"/>
  <c r="D161" i="19"/>
  <c r="D160" i="19"/>
  <c r="D159" i="19"/>
  <c r="D158" i="19"/>
  <c r="D157" i="19"/>
  <c r="D156" i="19"/>
  <c r="D153" i="19"/>
  <c r="D152" i="19"/>
  <c r="D151" i="19"/>
  <c r="D150" i="19"/>
  <c r="D149" i="19"/>
  <c r="D148" i="19"/>
  <c r="D147" i="19"/>
  <c r="D146" i="19"/>
  <c r="D145" i="19"/>
  <c r="D144" i="19"/>
  <c r="D143" i="19"/>
  <c r="D142" i="19"/>
  <c r="D141" i="19"/>
  <c r="D140" i="19"/>
  <c r="D139" i="19"/>
  <c r="D138" i="19"/>
  <c r="D137" i="19"/>
  <c r="D136" i="19"/>
  <c r="D135" i="19"/>
  <c r="D134" i="19"/>
  <c r="D133" i="19"/>
  <c r="D132" i="19"/>
  <c r="D131" i="19"/>
  <c r="D130" i="19"/>
  <c r="D129" i="19"/>
  <c r="D128" i="19"/>
  <c r="D127" i="19"/>
  <c r="D126" i="19"/>
  <c r="D125" i="19"/>
  <c r="D124" i="19"/>
  <c r="D123" i="19"/>
  <c r="D122" i="19"/>
  <c r="D121" i="19"/>
  <c r="D120" i="19"/>
  <c r="D119" i="19"/>
  <c r="D118" i="19"/>
  <c r="D117" i="19"/>
  <c r="D116" i="19"/>
  <c r="D115" i="19"/>
  <c r="D114" i="19"/>
  <c r="D113" i="19"/>
  <c r="D112" i="19"/>
  <c r="D111" i="19"/>
  <c r="D110" i="19"/>
  <c r="D109" i="19"/>
  <c r="D108" i="19"/>
  <c r="D107" i="19"/>
  <c r="D106" i="19"/>
  <c r="D105" i="19"/>
  <c r="D102" i="19"/>
  <c r="D101" i="19"/>
  <c r="D100" i="19"/>
  <c r="D99" i="19"/>
  <c r="D98" i="19"/>
  <c r="D97" i="19"/>
  <c r="D96" i="19"/>
  <c r="D95" i="19"/>
  <c r="D94" i="19"/>
  <c r="D93" i="19"/>
  <c r="D92" i="19"/>
  <c r="D91" i="19"/>
  <c r="D90" i="19"/>
  <c r="D89" i="19"/>
  <c r="D88" i="19"/>
  <c r="D87" i="19"/>
  <c r="D86" i="19"/>
  <c r="D85" i="19"/>
  <c r="D84" i="19"/>
  <c r="D83" i="19"/>
  <c r="D82" i="19"/>
  <c r="D81" i="19"/>
  <c r="D80" i="19"/>
  <c r="D79" i="19"/>
  <c r="D78" i="19"/>
  <c r="D77" i="19"/>
  <c r="D76" i="19"/>
  <c r="D75" i="19"/>
  <c r="D74" i="19"/>
  <c r="D73" i="19"/>
  <c r="D72" i="19"/>
  <c r="D71" i="19"/>
  <c r="D70" i="19"/>
  <c r="D69" i="19"/>
  <c r="D68" i="19"/>
  <c r="D67" i="19"/>
  <c r="D66" i="19"/>
  <c r="D65" i="19"/>
  <c r="D64" i="19"/>
  <c r="D63" i="19"/>
  <c r="D62" i="19"/>
  <c r="D61" i="19"/>
  <c r="D60" i="19"/>
  <c r="D59" i="19"/>
  <c r="D58" i="19"/>
  <c r="D57" i="19"/>
  <c r="D56" i="19"/>
  <c r="D55" i="19"/>
  <c r="D54" i="19"/>
  <c r="D51" i="19"/>
  <c r="D50" i="19"/>
  <c r="D49" i="19"/>
  <c r="D48" i="19"/>
  <c r="D47" i="19"/>
  <c r="D46" i="19"/>
  <c r="D45" i="19"/>
  <c r="D44" i="19"/>
  <c r="D43" i="19"/>
  <c r="D42" i="19"/>
  <c r="D41" i="19"/>
  <c r="D40" i="19"/>
  <c r="D39" i="19"/>
  <c r="D38" i="19"/>
  <c r="D37" i="19"/>
  <c r="D36" i="19"/>
  <c r="D35" i="19"/>
  <c r="D34" i="19"/>
  <c r="D33" i="19"/>
  <c r="D32" i="19"/>
  <c r="D31" i="19"/>
  <c r="D30" i="19"/>
  <c r="D29" i="19"/>
  <c r="D28" i="19"/>
  <c r="D27" i="19"/>
  <c r="D26" i="19"/>
  <c r="D25" i="19"/>
  <c r="D24" i="19"/>
  <c r="D23" i="19"/>
  <c r="D22" i="19"/>
  <c r="D21" i="19"/>
  <c r="D20" i="19"/>
  <c r="D19" i="19"/>
  <c r="D18" i="19"/>
  <c r="D17" i="19"/>
  <c r="D16" i="19"/>
  <c r="D15" i="19"/>
  <c r="D14" i="19"/>
  <c r="D13" i="19"/>
  <c r="D12" i="19"/>
  <c r="D11" i="19"/>
  <c r="D10" i="19"/>
  <c r="D9" i="19"/>
  <c r="D8" i="19"/>
  <c r="D7" i="19"/>
  <c r="D6" i="19"/>
  <c r="D5" i="19"/>
  <c r="D4" i="19"/>
  <c r="D3" i="19"/>
  <c r="D220" i="20"/>
  <c r="D219" i="20"/>
  <c r="D218" i="20"/>
  <c r="D217" i="20"/>
  <c r="D216" i="20"/>
  <c r="D215" i="20"/>
  <c r="D214" i="20"/>
  <c r="D213" i="20"/>
  <c r="D212" i="20"/>
  <c r="D211" i="20"/>
  <c r="D210" i="20"/>
  <c r="D209" i="20"/>
  <c r="D208" i="20"/>
  <c r="D207" i="20"/>
  <c r="D204" i="20"/>
  <c r="D203" i="20"/>
  <c r="D202" i="20"/>
  <c r="D201" i="20"/>
  <c r="D200" i="20"/>
  <c r="D199" i="20"/>
  <c r="D198" i="20"/>
  <c r="D197" i="20"/>
  <c r="D196" i="20"/>
  <c r="D195" i="20"/>
  <c r="D194" i="20"/>
  <c r="D193" i="20"/>
  <c r="D192" i="20"/>
  <c r="D191" i="20"/>
  <c r="D190" i="20"/>
  <c r="D189" i="20"/>
  <c r="D188" i="20"/>
  <c r="D187" i="20"/>
  <c r="D186" i="20"/>
  <c r="D185" i="20"/>
  <c r="D184" i="20"/>
  <c r="D183" i="20"/>
  <c r="D182" i="20"/>
  <c r="D181" i="20"/>
  <c r="D180" i="20"/>
  <c r="D179" i="20"/>
  <c r="D178" i="20"/>
  <c r="D177" i="20"/>
  <c r="D176" i="20"/>
  <c r="D175" i="20"/>
  <c r="D174" i="20"/>
  <c r="D173" i="20"/>
  <c r="D172" i="20"/>
  <c r="D171" i="20"/>
  <c r="D170" i="20"/>
  <c r="D169" i="20"/>
  <c r="D168" i="20"/>
  <c r="D167" i="20"/>
  <c r="D166" i="20"/>
  <c r="D165" i="20"/>
  <c r="D164" i="20"/>
  <c r="D163" i="20"/>
  <c r="D162" i="20"/>
  <c r="D161" i="20"/>
  <c r="D160" i="20"/>
  <c r="D159" i="20"/>
  <c r="D158" i="20"/>
  <c r="D157" i="20"/>
  <c r="D156" i="20"/>
  <c r="D153" i="20"/>
  <c r="D152" i="20"/>
  <c r="D151" i="20"/>
  <c r="D150" i="20"/>
  <c r="D149" i="20"/>
  <c r="D148" i="20"/>
  <c r="D147" i="20"/>
  <c r="D146" i="20"/>
  <c r="D145" i="20"/>
  <c r="D144" i="20"/>
  <c r="D143" i="20"/>
  <c r="D142" i="20"/>
  <c r="D141" i="20"/>
  <c r="D140" i="20"/>
  <c r="D139" i="20"/>
  <c r="D138" i="20"/>
  <c r="D137" i="20"/>
  <c r="D136" i="20"/>
  <c r="D135" i="20"/>
  <c r="D134" i="20"/>
  <c r="D133" i="20"/>
  <c r="D132" i="20"/>
  <c r="D131" i="20"/>
  <c r="D130" i="20"/>
  <c r="D129" i="20"/>
  <c r="D128" i="20"/>
  <c r="D127" i="20"/>
  <c r="D126" i="20"/>
  <c r="D125" i="20"/>
  <c r="D124" i="20"/>
  <c r="D123" i="20"/>
  <c r="D122" i="20"/>
  <c r="D121" i="20"/>
  <c r="D120" i="20"/>
  <c r="D119" i="20"/>
  <c r="D118" i="20"/>
  <c r="D117" i="20"/>
  <c r="D116" i="20"/>
  <c r="D115" i="20"/>
  <c r="D114" i="20"/>
  <c r="D113" i="20"/>
  <c r="D112" i="20"/>
  <c r="D111" i="20"/>
  <c r="D110" i="20"/>
  <c r="D109" i="20"/>
  <c r="D108" i="20"/>
  <c r="D107" i="20"/>
  <c r="D106" i="20"/>
  <c r="D105" i="20"/>
  <c r="D102" i="20"/>
  <c r="D101" i="20"/>
  <c r="D100" i="20"/>
  <c r="D99" i="20"/>
  <c r="D98" i="20"/>
  <c r="D97" i="20"/>
  <c r="D96" i="20"/>
  <c r="D95" i="20"/>
  <c r="D94" i="20"/>
  <c r="D93" i="20"/>
  <c r="D92" i="20"/>
  <c r="D91" i="20"/>
  <c r="D90" i="20"/>
  <c r="D89" i="20"/>
  <c r="D88" i="20"/>
  <c r="D87" i="20"/>
  <c r="D86" i="20"/>
  <c r="D85" i="20"/>
  <c r="D84" i="20"/>
  <c r="D83" i="20"/>
  <c r="D82" i="20"/>
  <c r="D81" i="20"/>
  <c r="D80" i="20"/>
  <c r="D79" i="20"/>
  <c r="D78" i="20"/>
  <c r="D77" i="20"/>
  <c r="D76" i="20"/>
  <c r="D75" i="20"/>
  <c r="D74" i="20"/>
  <c r="D73" i="20"/>
  <c r="D72" i="20"/>
  <c r="D71" i="20"/>
  <c r="D70" i="20"/>
  <c r="D69" i="20"/>
  <c r="D68" i="20"/>
  <c r="D67" i="20"/>
  <c r="D66" i="20"/>
  <c r="D65" i="20"/>
  <c r="D64" i="20"/>
  <c r="D63" i="20"/>
  <c r="D62" i="20"/>
  <c r="D61" i="20"/>
  <c r="D60" i="20"/>
  <c r="D59" i="20"/>
  <c r="D58" i="20"/>
  <c r="D57" i="20"/>
  <c r="D56" i="20"/>
  <c r="D55" i="20"/>
  <c r="D54" i="20"/>
  <c r="D51" i="20"/>
  <c r="D50" i="20"/>
  <c r="D49" i="20"/>
  <c r="D48" i="20"/>
  <c r="D47" i="20"/>
  <c r="D46" i="20"/>
  <c r="D45" i="20"/>
  <c r="D44" i="20"/>
  <c r="D43" i="20"/>
  <c r="D42" i="20"/>
  <c r="D41" i="20"/>
  <c r="D40" i="20"/>
  <c r="D39" i="20"/>
  <c r="D38" i="20"/>
  <c r="D37" i="20"/>
  <c r="D36" i="20"/>
  <c r="D35" i="20"/>
  <c r="D34" i="20"/>
  <c r="D33" i="20"/>
  <c r="D32" i="20"/>
  <c r="D31" i="20"/>
  <c r="D30" i="20"/>
  <c r="D29" i="20"/>
  <c r="D28" i="20"/>
  <c r="D27" i="20"/>
  <c r="D26" i="20"/>
  <c r="D25" i="20"/>
  <c r="D24" i="20"/>
  <c r="D23" i="20"/>
  <c r="D22" i="20"/>
  <c r="D21" i="20"/>
  <c r="D20" i="20"/>
  <c r="D19" i="20"/>
  <c r="D18" i="20"/>
  <c r="D17" i="20"/>
  <c r="D16" i="20"/>
  <c r="D15" i="20"/>
  <c r="D14" i="20"/>
  <c r="D13" i="20"/>
  <c r="D12" i="20"/>
  <c r="D11" i="20"/>
  <c r="D10" i="20"/>
  <c r="D9" i="20"/>
  <c r="D8" i="20"/>
  <c r="D7" i="20"/>
  <c r="D6" i="20"/>
  <c r="D5" i="20"/>
  <c r="D4" i="20"/>
  <c r="D3" i="20"/>
  <c r="D255" i="11"/>
  <c r="D254" i="11"/>
  <c r="D253" i="11"/>
  <c r="D252" i="11"/>
  <c r="D251" i="11"/>
  <c r="D250" i="11"/>
  <c r="D249" i="11"/>
  <c r="D248" i="11"/>
  <c r="D247" i="11"/>
  <c r="D246" i="11"/>
  <c r="D245" i="11"/>
  <c r="D244" i="11"/>
  <c r="D243" i="11"/>
  <c r="D242" i="11"/>
  <c r="D241" i="11"/>
  <c r="D240" i="11"/>
  <c r="D239" i="11"/>
  <c r="D238" i="11"/>
  <c r="D237" i="11"/>
  <c r="D236" i="11"/>
  <c r="D235" i="11"/>
  <c r="D234" i="11"/>
  <c r="D233" i="11"/>
  <c r="D232" i="11"/>
  <c r="D231" i="11"/>
  <c r="D230" i="11"/>
  <c r="D229" i="11"/>
  <c r="D228" i="11"/>
  <c r="D227" i="11"/>
  <c r="D226" i="11"/>
  <c r="D225" i="11"/>
  <c r="D224" i="11"/>
  <c r="D223" i="11"/>
  <c r="D222" i="11"/>
  <c r="D221" i="11"/>
  <c r="D220" i="11"/>
  <c r="D219" i="11"/>
  <c r="D218" i="11"/>
  <c r="D217" i="11"/>
  <c r="D216" i="11"/>
  <c r="D215" i="11"/>
  <c r="D214" i="11"/>
  <c r="D213" i="11"/>
  <c r="D212" i="11"/>
  <c r="D211" i="11"/>
  <c r="D210" i="11"/>
  <c r="D209" i="11"/>
  <c r="D208" i="11"/>
  <c r="D207" i="11"/>
  <c r="D204" i="11"/>
  <c r="D203" i="11"/>
  <c r="D202" i="11"/>
  <c r="D201" i="11"/>
  <c r="D200" i="11"/>
  <c r="D199" i="11"/>
  <c r="D198" i="11"/>
  <c r="D197" i="11"/>
  <c r="D196" i="11"/>
  <c r="D195" i="11"/>
  <c r="D194" i="11"/>
  <c r="D193" i="11"/>
  <c r="D192" i="11"/>
  <c r="D191" i="11"/>
  <c r="D190" i="11"/>
  <c r="D189" i="11"/>
  <c r="D188" i="11"/>
  <c r="D187" i="11"/>
  <c r="D186" i="11"/>
  <c r="D185" i="11"/>
  <c r="D184" i="11"/>
  <c r="D183" i="11"/>
  <c r="D182" i="11"/>
  <c r="D181" i="11"/>
  <c r="D180" i="11"/>
  <c r="D179" i="11"/>
  <c r="D178" i="11"/>
  <c r="D177" i="11"/>
  <c r="D176" i="11"/>
  <c r="D175" i="11"/>
  <c r="D174" i="11"/>
  <c r="D173" i="11"/>
  <c r="D172" i="11"/>
  <c r="D171" i="11"/>
  <c r="D170" i="11"/>
  <c r="D169" i="11"/>
  <c r="D168" i="11"/>
  <c r="D167" i="11"/>
  <c r="D166" i="11"/>
  <c r="D165" i="11"/>
  <c r="D164" i="11"/>
  <c r="D163" i="11"/>
  <c r="D162" i="11"/>
  <c r="D161" i="11"/>
  <c r="D160" i="11"/>
  <c r="D159" i="11"/>
  <c r="D158" i="11"/>
  <c r="D157" i="11"/>
  <c r="D156" i="11"/>
  <c r="D153" i="11"/>
  <c r="D152" i="11"/>
  <c r="D151" i="11"/>
  <c r="D150" i="11"/>
  <c r="D149" i="11"/>
  <c r="D148" i="11"/>
  <c r="D147" i="11"/>
  <c r="D146" i="11"/>
  <c r="D145" i="11"/>
  <c r="D144" i="11"/>
  <c r="D143" i="11"/>
  <c r="D142" i="11"/>
  <c r="D141" i="11"/>
  <c r="D140" i="11"/>
  <c r="D139" i="11"/>
  <c r="D138" i="11"/>
  <c r="D137" i="11"/>
  <c r="D136" i="11"/>
  <c r="D135" i="11"/>
  <c r="D134" i="11"/>
  <c r="D133" i="11"/>
  <c r="D132" i="11"/>
  <c r="D131" i="11"/>
  <c r="D130" i="11"/>
  <c r="D129" i="11"/>
  <c r="D128" i="11"/>
  <c r="D127" i="11"/>
  <c r="D126" i="11"/>
  <c r="D125" i="11"/>
  <c r="D124" i="11"/>
  <c r="D123" i="11"/>
  <c r="D122" i="11"/>
  <c r="D121" i="11"/>
  <c r="D120" i="11"/>
  <c r="D119" i="11"/>
  <c r="D118" i="11"/>
  <c r="D117" i="11"/>
  <c r="D116" i="11"/>
  <c r="D115" i="11"/>
  <c r="D114" i="11"/>
  <c r="D113" i="11"/>
  <c r="D112" i="11"/>
  <c r="D111" i="11"/>
  <c r="D110" i="11"/>
  <c r="D109" i="11"/>
  <c r="D108" i="11"/>
  <c r="D107" i="11"/>
  <c r="D106" i="11"/>
  <c r="D105" i="11"/>
  <c r="D102" i="11"/>
  <c r="D101" i="11"/>
  <c r="D100" i="11"/>
  <c r="D99" i="11"/>
  <c r="D98" i="11"/>
  <c r="D97" i="11"/>
  <c r="D96" i="11"/>
  <c r="D95" i="11"/>
  <c r="D94" i="11"/>
  <c r="D93" i="11"/>
  <c r="D92" i="11"/>
  <c r="D91" i="11"/>
  <c r="D90" i="11"/>
  <c r="D89" i="11"/>
  <c r="D88" i="11"/>
  <c r="D87" i="11"/>
  <c r="D86" i="11"/>
  <c r="D85" i="11"/>
  <c r="D84" i="11"/>
  <c r="D83" i="11"/>
  <c r="D82" i="11"/>
  <c r="D81" i="11"/>
  <c r="D80" i="11"/>
  <c r="D79" i="11"/>
  <c r="D78" i="11"/>
  <c r="D77" i="11"/>
  <c r="D76" i="11"/>
  <c r="D75" i="11"/>
  <c r="D74" i="11"/>
  <c r="D73" i="11"/>
  <c r="D72" i="11"/>
  <c r="D71" i="11"/>
  <c r="D70" i="11"/>
  <c r="D69" i="11"/>
  <c r="D68" i="11"/>
  <c r="D67" i="11"/>
  <c r="D66" i="11"/>
  <c r="D65" i="11"/>
  <c r="D64" i="11"/>
  <c r="D63" i="11"/>
  <c r="D62" i="11"/>
  <c r="D61" i="11"/>
  <c r="D60" i="11"/>
  <c r="D59" i="11"/>
  <c r="D58" i="11"/>
  <c r="D57" i="11"/>
  <c r="D56" i="11"/>
  <c r="D55" i="11"/>
  <c r="D54" i="11"/>
  <c r="D51" i="11"/>
  <c r="D50" i="11"/>
  <c r="D49" i="11"/>
  <c r="D48" i="11"/>
  <c r="D47" i="11"/>
  <c r="D46" i="11"/>
  <c r="D45" i="11"/>
  <c r="D44" i="11"/>
  <c r="D43" i="11"/>
  <c r="D42" i="11"/>
  <c r="D41" i="11"/>
  <c r="D40" i="11"/>
  <c r="D39" i="11"/>
  <c r="D38" i="11"/>
  <c r="D37" i="11"/>
  <c r="D36" i="11"/>
  <c r="D35" i="11"/>
  <c r="D34" i="11"/>
  <c r="D33" i="11"/>
  <c r="D32" i="11"/>
  <c r="D31" i="11"/>
  <c r="D30" i="11"/>
  <c r="D29" i="11"/>
  <c r="D28" i="11"/>
  <c r="D27" i="11"/>
  <c r="D26" i="11"/>
  <c r="D25" i="11"/>
  <c r="D24" i="11"/>
  <c r="D23" i="11"/>
  <c r="D22" i="11"/>
  <c r="D21" i="11"/>
  <c r="D20" i="11"/>
  <c r="D19" i="11"/>
  <c r="D18" i="11"/>
  <c r="D17" i="11"/>
  <c r="D16" i="11"/>
  <c r="D15" i="11"/>
  <c r="D14" i="11"/>
  <c r="D13" i="11"/>
  <c r="D12" i="11"/>
  <c r="D11" i="11"/>
  <c r="D10" i="11"/>
  <c r="D9" i="11"/>
  <c r="D8" i="11"/>
  <c r="D7" i="11"/>
  <c r="D6" i="11"/>
  <c r="D5" i="11"/>
  <c r="D4" i="11"/>
  <c r="D3" i="11"/>
  <c r="D220" i="8"/>
  <c r="D219" i="8"/>
  <c r="D218" i="8"/>
  <c r="D217" i="8"/>
  <c r="D216" i="8"/>
  <c r="D215" i="8"/>
  <c r="D214" i="8"/>
  <c r="D213" i="8"/>
  <c r="D212" i="8"/>
  <c r="D211" i="8"/>
  <c r="D210" i="8"/>
  <c r="D209" i="8"/>
  <c r="D208" i="8"/>
  <c r="D207" i="8"/>
  <c r="D204" i="8"/>
  <c r="D203" i="8"/>
  <c r="D202" i="8"/>
  <c r="D201" i="8"/>
  <c r="D200" i="8"/>
  <c r="D199" i="8"/>
  <c r="D198" i="8"/>
  <c r="D197" i="8"/>
  <c r="D196" i="8"/>
  <c r="D195" i="8"/>
  <c r="D194" i="8"/>
  <c r="D193" i="8"/>
  <c r="D192" i="8"/>
  <c r="D191" i="8"/>
  <c r="D190" i="8"/>
  <c r="D189" i="8"/>
  <c r="D188" i="8"/>
  <c r="D187" i="8"/>
  <c r="D186" i="8"/>
  <c r="D185" i="8"/>
  <c r="D184" i="8"/>
  <c r="D183" i="8"/>
  <c r="D182" i="8"/>
  <c r="D181" i="8"/>
  <c r="D180" i="8"/>
  <c r="D179" i="8"/>
  <c r="D178" i="8"/>
  <c r="D177" i="8"/>
  <c r="D176" i="8"/>
  <c r="D175" i="8"/>
  <c r="D174" i="8"/>
  <c r="D173" i="8"/>
  <c r="D172" i="8"/>
  <c r="D171" i="8"/>
  <c r="D170" i="8"/>
  <c r="D169" i="8"/>
  <c r="D168" i="8"/>
  <c r="D167" i="8"/>
  <c r="D166" i="8"/>
  <c r="D165" i="8"/>
  <c r="D164" i="8"/>
  <c r="D163" i="8"/>
  <c r="D162" i="8"/>
  <c r="D161" i="8"/>
  <c r="D160" i="8"/>
  <c r="D159" i="8"/>
  <c r="D158" i="8"/>
  <c r="D157" i="8"/>
  <c r="D156" i="8"/>
  <c r="D153" i="8"/>
  <c r="D152" i="8"/>
  <c r="D151" i="8"/>
  <c r="D150" i="8"/>
  <c r="D149" i="8"/>
  <c r="D148" i="8"/>
  <c r="D147" i="8"/>
  <c r="D146" i="8"/>
  <c r="D145" i="8"/>
  <c r="D144" i="8"/>
  <c r="D143" i="8"/>
  <c r="D142" i="8"/>
  <c r="D141" i="8"/>
  <c r="D140" i="8"/>
  <c r="D139" i="8"/>
  <c r="D138" i="8"/>
  <c r="D137" i="8"/>
  <c r="D136" i="8"/>
  <c r="D135" i="8"/>
  <c r="D134" i="8"/>
  <c r="D133" i="8"/>
  <c r="D132" i="8"/>
  <c r="D131" i="8"/>
  <c r="D130" i="8"/>
  <c r="D129" i="8"/>
  <c r="D128" i="8"/>
  <c r="D127" i="8"/>
  <c r="D126" i="8"/>
  <c r="D125" i="8"/>
  <c r="D124" i="8"/>
  <c r="D123" i="8"/>
  <c r="D122" i="8"/>
  <c r="D121" i="8"/>
  <c r="D120" i="8"/>
  <c r="D119" i="8"/>
  <c r="D118" i="8"/>
  <c r="D117" i="8"/>
  <c r="D116" i="8"/>
  <c r="D115" i="8"/>
  <c r="D114" i="8"/>
  <c r="D113" i="8"/>
  <c r="D112" i="8"/>
  <c r="D111" i="8"/>
  <c r="D110" i="8"/>
  <c r="D109" i="8"/>
  <c r="D108" i="8"/>
  <c r="D107" i="8"/>
  <c r="D106" i="8"/>
  <c r="D105" i="8"/>
  <c r="D102" i="8"/>
  <c r="D101" i="8"/>
  <c r="D100" i="8"/>
  <c r="D99" i="8"/>
  <c r="D98" i="8"/>
  <c r="D97" i="8"/>
  <c r="D96" i="8"/>
  <c r="D95" i="8"/>
  <c r="D94" i="8"/>
  <c r="D93" i="8"/>
  <c r="D92" i="8"/>
  <c r="D91" i="8"/>
  <c r="D90" i="8"/>
  <c r="D89" i="8"/>
  <c r="D88" i="8"/>
  <c r="D87" i="8"/>
  <c r="D86" i="8"/>
  <c r="D85" i="8"/>
  <c r="D84" i="8"/>
  <c r="D83" i="8"/>
  <c r="D82" i="8"/>
  <c r="D81" i="8"/>
  <c r="D80" i="8"/>
  <c r="D79" i="8"/>
  <c r="D78" i="8"/>
  <c r="D77" i="8"/>
  <c r="D76" i="8"/>
  <c r="D75" i="8"/>
  <c r="D74" i="8"/>
  <c r="D73" i="8"/>
  <c r="D72" i="8"/>
  <c r="D71" i="8"/>
  <c r="D70" i="8"/>
  <c r="D69" i="8"/>
  <c r="D68" i="8"/>
  <c r="D67" i="8"/>
  <c r="D66" i="8"/>
  <c r="D65" i="8"/>
  <c r="D64" i="8"/>
  <c r="D63" i="8"/>
  <c r="D62" i="8"/>
  <c r="D61" i="8"/>
  <c r="D60" i="8"/>
  <c r="D59" i="8"/>
  <c r="D58" i="8"/>
  <c r="D57" i="8"/>
  <c r="D56" i="8"/>
  <c r="D55" i="8"/>
  <c r="D54"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D3" i="8"/>
  <c r="D255" i="14"/>
  <c r="D254" i="14"/>
  <c r="D253" i="14"/>
  <c r="D252" i="14"/>
  <c r="D251" i="14"/>
  <c r="D250" i="14"/>
  <c r="D249" i="14"/>
  <c r="D248" i="14"/>
  <c r="D247" i="14"/>
  <c r="D246" i="14"/>
  <c r="D245" i="14"/>
  <c r="D244" i="14"/>
  <c r="D243" i="14"/>
  <c r="D242" i="14"/>
  <c r="D241" i="14"/>
  <c r="D240" i="14"/>
  <c r="D239" i="14"/>
  <c r="D238" i="14"/>
  <c r="D237" i="14"/>
  <c r="D236" i="14"/>
  <c r="D235" i="14"/>
  <c r="D234" i="14"/>
  <c r="D233" i="14"/>
  <c r="D232" i="14"/>
  <c r="D231" i="14"/>
  <c r="D230" i="14"/>
  <c r="D229" i="14"/>
  <c r="D228" i="14"/>
  <c r="D227" i="14"/>
  <c r="D226" i="14"/>
  <c r="D225" i="14"/>
  <c r="D224" i="14"/>
  <c r="D223" i="14"/>
  <c r="D222" i="14"/>
  <c r="D221" i="14"/>
  <c r="D220" i="14"/>
  <c r="D219" i="14"/>
  <c r="D218" i="14"/>
  <c r="D217" i="14"/>
  <c r="D216" i="14"/>
  <c r="D215" i="14"/>
  <c r="D214" i="14"/>
  <c r="D213" i="14"/>
  <c r="D212" i="14"/>
  <c r="D211" i="14"/>
  <c r="D210" i="14"/>
  <c r="D209" i="14"/>
  <c r="D208" i="14"/>
  <c r="D207" i="14"/>
  <c r="D204" i="14"/>
  <c r="D203" i="14"/>
  <c r="D202" i="14"/>
  <c r="D201" i="14"/>
  <c r="D200" i="14"/>
  <c r="D199" i="14"/>
  <c r="D198" i="14"/>
  <c r="D197" i="14"/>
  <c r="D196" i="14"/>
  <c r="D195" i="14"/>
  <c r="D194" i="14"/>
  <c r="D193" i="14"/>
  <c r="D192" i="14"/>
  <c r="D191" i="14"/>
  <c r="D190" i="14"/>
  <c r="D189" i="14"/>
  <c r="D188" i="14"/>
  <c r="D187" i="14"/>
  <c r="D186" i="14"/>
  <c r="D185" i="14"/>
  <c r="D184" i="14"/>
  <c r="D183" i="14"/>
  <c r="D182" i="14"/>
  <c r="D181" i="14"/>
  <c r="D180" i="14"/>
  <c r="D179" i="14"/>
  <c r="D178" i="14"/>
  <c r="D177" i="14"/>
  <c r="D176" i="14"/>
  <c r="D175" i="14"/>
  <c r="D174" i="14"/>
  <c r="D173" i="14"/>
  <c r="D172" i="14"/>
  <c r="D171" i="14"/>
  <c r="D170" i="14"/>
  <c r="D169" i="14"/>
  <c r="D168" i="14"/>
  <c r="D167" i="14"/>
  <c r="D166" i="14"/>
  <c r="D165" i="14"/>
  <c r="D164" i="14"/>
  <c r="D163" i="14"/>
  <c r="D162" i="14"/>
  <c r="D161" i="14"/>
  <c r="D160" i="14"/>
  <c r="D159" i="14"/>
  <c r="D158" i="14"/>
  <c r="D157" i="14"/>
  <c r="D156" i="14"/>
  <c r="D153" i="14"/>
  <c r="D152" i="14"/>
  <c r="D151" i="14"/>
  <c r="D150" i="14"/>
  <c r="D149" i="14"/>
  <c r="D148" i="14"/>
  <c r="D147" i="14"/>
  <c r="D146" i="14"/>
  <c r="D145" i="14"/>
  <c r="D144" i="14"/>
  <c r="D143" i="14"/>
  <c r="D142" i="14"/>
  <c r="D141" i="14"/>
  <c r="D140" i="14"/>
  <c r="D139" i="14"/>
  <c r="D138" i="14"/>
  <c r="D137" i="14"/>
  <c r="D136" i="14"/>
  <c r="D135" i="14"/>
  <c r="D134" i="14"/>
  <c r="D133" i="14"/>
  <c r="D132" i="14"/>
  <c r="D131" i="14"/>
  <c r="D130" i="14"/>
  <c r="D129" i="14"/>
  <c r="D128" i="14"/>
  <c r="D127" i="14"/>
  <c r="D126" i="14"/>
  <c r="D125" i="14"/>
  <c r="D124" i="14"/>
  <c r="D123" i="14"/>
  <c r="D122" i="14"/>
  <c r="D121" i="14"/>
  <c r="D120" i="14"/>
  <c r="D119" i="14"/>
  <c r="D118" i="14"/>
  <c r="D117" i="14"/>
  <c r="D116" i="14"/>
  <c r="D115" i="14"/>
  <c r="D114" i="14"/>
  <c r="D113" i="14"/>
  <c r="D112" i="14"/>
  <c r="D111" i="14"/>
  <c r="D110" i="14"/>
  <c r="D109" i="14"/>
  <c r="D108" i="14"/>
  <c r="D107" i="14"/>
  <c r="D106" i="14"/>
  <c r="D105" i="14"/>
  <c r="D102" i="14"/>
  <c r="D101" i="14"/>
  <c r="D100" i="14"/>
  <c r="D99" i="14"/>
  <c r="D98" i="14"/>
  <c r="D97" i="14"/>
  <c r="D96" i="14"/>
  <c r="D95" i="14"/>
  <c r="D94" i="14"/>
  <c r="D93" i="14"/>
  <c r="D92" i="14"/>
  <c r="D91" i="14"/>
  <c r="D90" i="14"/>
  <c r="D89" i="14"/>
  <c r="D88" i="14"/>
  <c r="D87" i="14"/>
  <c r="D86" i="14"/>
  <c r="D85" i="14"/>
  <c r="D84" i="14"/>
  <c r="D83" i="14"/>
  <c r="D82" i="14"/>
  <c r="D81" i="14"/>
  <c r="D80" i="14"/>
  <c r="D79" i="14"/>
  <c r="D78" i="14"/>
  <c r="D77" i="14"/>
  <c r="D76" i="14"/>
  <c r="D75" i="14"/>
  <c r="D74" i="14"/>
  <c r="D73" i="14"/>
  <c r="D72" i="14"/>
  <c r="D71" i="14"/>
  <c r="D70" i="14"/>
  <c r="D69" i="14"/>
  <c r="D68" i="14"/>
  <c r="D67" i="14"/>
  <c r="D66" i="14"/>
  <c r="D65" i="14"/>
  <c r="D64" i="14"/>
  <c r="D63" i="14"/>
  <c r="D62" i="14"/>
  <c r="D61" i="14"/>
  <c r="D60" i="14"/>
  <c r="D59" i="14"/>
  <c r="D58" i="14"/>
  <c r="D57" i="14"/>
  <c r="D56" i="14"/>
  <c r="D55" i="14"/>
  <c r="D54" i="14"/>
  <c r="D51" i="14"/>
  <c r="D50" i="14"/>
  <c r="D49" i="14"/>
  <c r="D48" i="14"/>
  <c r="D47" i="14"/>
  <c r="D46" i="14"/>
  <c r="D45" i="14"/>
  <c r="D44" i="14"/>
  <c r="D43" i="14"/>
  <c r="D42" i="14"/>
  <c r="D41" i="14"/>
  <c r="D40" i="14"/>
  <c r="D39" i="14"/>
  <c r="D38" i="14"/>
  <c r="D37" i="14"/>
  <c r="D36" i="14"/>
  <c r="D35" i="14"/>
  <c r="D34" i="14"/>
  <c r="D33" i="14"/>
  <c r="D32" i="14"/>
  <c r="D31" i="14"/>
  <c r="D30" i="14"/>
  <c r="D29" i="14"/>
  <c r="D28" i="14"/>
  <c r="D27" i="14"/>
  <c r="D26" i="14"/>
  <c r="D25" i="14"/>
  <c r="D24" i="14"/>
  <c r="D23" i="14"/>
  <c r="D22" i="14"/>
  <c r="D21" i="14"/>
  <c r="D20" i="14"/>
  <c r="D19" i="14"/>
  <c r="D18" i="14"/>
  <c r="D17" i="14"/>
  <c r="D16" i="14"/>
  <c r="D15" i="14"/>
  <c r="D14" i="14"/>
  <c r="D13" i="14"/>
  <c r="D12" i="14"/>
  <c r="D11" i="14"/>
  <c r="D10" i="14"/>
  <c r="D9" i="14"/>
  <c r="D8" i="14"/>
  <c r="D7" i="14"/>
  <c r="D6" i="14"/>
  <c r="D5" i="14"/>
  <c r="D4" i="14"/>
  <c r="D3" i="14"/>
  <c r="D255" i="16"/>
  <c r="D254" i="16"/>
  <c r="D253" i="16"/>
  <c r="D252" i="16"/>
  <c r="D251" i="16"/>
  <c r="D250" i="16"/>
  <c r="D249" i="16"/>
  <c r="D248" i="16"/>
  <c r="D247" i="16"/>
  <c r="D246" i="16"/>
  <c r="D245" i="16"/>
  <c r="D244" i="16"/>
  <c r="D243" i="16"/>
  <c r="D242" i="16"/>
  <c r="D241" i="16"/>
  <c r="D240" i="16"/>
  <c r="D239" i="16"/>
  <c r="D238" i="16"/>
  <c r="D237" i="16"/>
  <c r="D236" i="16"/>
  <c r="D235" i="16"/>
  <c r="D234" i="16"/>
  <c r="D233" i="16"/>
  <c r="D232" i="16"/>
  <c r="D231" i="16"/>
  <c r="D230" i="16"/>
  <c r="D229" i="16"/>
  <c r="D228" i="16"/>
  <c r="D227" i="16"/>
  <c r="D226" i="16"/>
  <c r="D225" i="16"/>
  <c r="D224" i="16"/>
  <c r="D223" i="16"/>
  <c r="D222" i="16"/>
  <c r="D221" i="16"/>
  <c r="D220" i="16"/>
  <c r="D219" i="16"/>
  <c r="D218" i="16"/>
  <c r="D217" i="16"/>
  <c r="D216" i="16"/>
  <c r="D215" i="16"/>
  <c r="D214" i="16"/>
  <c r="D213" i="16"/>
  <c r="D212" i="16"/>
  <c r="D211" i="16"/>
  <c r="D210" i="16"/>
  <c r="D209" i="16"/>
  <c r="D208" i="16"/>
  <c r="D207" i="16"/>
  <c r="D204" i="16"/>
  <c r="D203" i="16"/>
  <c r="D202" i="16"/>
  <c r="D201" i="16"/>
  <c r="D200" i="16"/>
  <c r="D199" i="16"/>
  <c r="D198" i="16"/>
  <c r="D197" i="16"/>
  <c r="D196" i="16"/>
  <c r="D195" i="16"/>
  <c r="D194" i="16"/>
  <c r="D193" i="16"/>
  <c r="D192" i="16"/>
  <c r="D191" i="16"/>
  <c r="D190" i="16"/>
  <c r="D189" i="16"/>
  <c r="D188" i="16"/>
  <c r="D187" i="16"/>
  <c r="D186" i="16"/>
  <c r="D185" i="16"/>
  <c r="D184" i="16"/>
  <c r="D183" i="16"/>
  <c r="D182" i="16"/>
  <c r="D181" i="16"/>
  <c r="D180" i="16"/>
  <c r="D179" i="16"/>
  <c r="D178" i="16"/>
  <c r="D177" i="16"/>
  <c r="D176" i="16"/>
  <c r="D175" i="16"/>
  <c r="D174" i="16"/>
  <c r="D173" i="16"/>
  <c r="D172" i="16"/>
  <c r="D171" i="16"/>
  <c r="D170" i="16"/>
  <c r="D169" i="16"/>
  <c r="D168" i="16"/>
  <c r="D167" i="16"/>
  <c r="D166" i="16"/>
  <c r="D165" i="16"/>
  <c r="D164" i="16"/>
  <c r="D163" i="16"/>
  <c r="D162" i="16"/>
  <c r="D161" i="16"/>
  <c r="D160" i="16"/>
  <c r="D159" i="16"/>
  <c r="D158" i="16"/>
  <c r="D157" i="16"/>
  <c r="D156" i="16"/>
  <c r="D153" i="16"/>
  <c r="D152" i="16"/>
  <c r="D151" i="16"/>
  <c r="D150" i="16"/>
  <c r="D149" i="16"/>
  <c r="D148" i="16"/>
  <c r="D147" i="16"/>
  <c r="D146" i="16"/>
  <c r="D145" i="16"/>
  <c r="D144" i="16"/>
  <c r="D143" i="16"/>
  <c r="D142" i="16"/>
  <c r="D141" i="16"/>
  <c r="D140" i="16"/>
  <c r="D139" i="16"/>
  <c r="D138" i="16"/>
  <c r="D137" i="16"/>
  <c r="D136" i="16"/>
  <c r="D135" i="16"/>
  <c r="D134" i="16"/>
  <c r="D133" i="16"/>
  <c r="D132" i="16"/>
  <c r="D131" i="16"/>
  <c r="D130" i="16"/>
  <c r="D129" i="16"/>
  <c r="D128" i="16"/>
  <c r="D127" i="16"/>
  <c r="D126" i="16"/>
  <c r="D125" i="16"/>
  <c r="D124" i="16"/>
  <c r="D123" i="16"/>
  <c r="D122" i="16"/>
  <c r="D121" i="16"/>
  <c r="D120" i="16"/>
  <c r="D119" i="16"/>
  <c r="D118" i="16"/>
  <c r="D117" i="16"/>
  <c r="D116" i="16"/>
  <c r="D115" i="16"/>
  <c r="D114" i="16"/>
  <c r="D113" i="16"/>
  <c r="D112" i="16"/>
  <c r="D111" i="16"/>
  <c r="D110" i="16"/>
  <c r="D109" i="16"/>
  <c r="D108" i="16"/>
  <c r="D107" i="16"/>
  <c r="D106" i="16"/>
  <c r="D105" i="16"/>
  <c r="D102" i="16"/>
  <c r="D101" i="16"/>
  <c r="D100" i="16"/>
  <c r="D99" i="16"/>
  <c r="D98" i="16"/>
  <c r="D97" i="16"/>
  <c r="D96" i="16"/>
  <c r="D95" i="16"/>
  <c r="D94" i="16"/>
  <c r="D93" i="16"/>
  <c r="D92" i="16"/>
  <c r="D91" i="16"/>
  <c r="D90" i="16"/>
  <c r="D89" i="16"/>
  <c r="D88" i="16"/>
  <c r="D87" i="16"/>
  <c r="D86" i="16"/>
  <c r="D85" i="16"/>
  <c r="D84" i="16"/>
  <c r="D83" i="16"/>
  <c r="D82" i="16"/>
  <c r="D81" i="16"/>
  <c r="D80" i="16"/>
  <c r="D79" i="16"/>
  <c r="D78" i="16"/>
  <c r="D77" i="16"/>
  <c r="D76" i="16"/>
  <c r="D75" i="16"/>
  <c r="D74" i="16"/>
  <c r="D73" i="16"/>
  <c r="D72" i="16"/>
  <c r="D71" i="16"/>
  <c r="D70" i="16"/>
  <c r="D69" i="16"/>
  <c r="D68" i="16"/>
  <c r="D67" i="16"/>
  <c r="D66" i="16"/>
  <c r="D65" i="16"/>
  <c r="D64" i="16"/>
  <c r="D63" i="16"/>
  <c r="D62" i="16"/>
  <c r="D61" i="16"/>
  <c r="D60" i="16"/>
  <c r="D59" i="16"/>
  <c r="D58" i="16"/>
  <c r="D57" i="16"/>
  <c r="D56" i="16"/>
  <c r="D55" i="16"/>
  <c r="D54" i="16"/>
  <c r="D51" i="16"/>
  <c r="D50" i="16"/>
  <c r="D49" i="16"/>
  <c r="D48" i="16"/>
  <c r="D47" i="16"/>
  <c r="D46" i="16"/>
  <c r="D45" i="16"/>
  <c r="D44" i="16"/>
  <c r="D43" i="16"/>
  <c r="D42" i="16"/>
  <c r="D41" i="16"/>
  <c r="D40" i="16"/>
  <c r="D39" i="16"/>
  <c r="D38" i="16"/>
  <c r="D37" i="16"/>
  <c r="D36" i="16"/>
  <c r="D35" i="16"/>
  <c r="D34" i="16"/>
  <c r="D33" i="16"/>
  <c r="D32" i="16"/>
  <c r="D31" i="16"/>
  <c r="D30" i="16"/>
  <c r="D29" i="16"/>
  <c r="D28" i="16"/>
  <c r="D27" i="16"/>
  <c r="D26" i="16"/>
  <c r="D25" i="16"/>
  <c r="D24" i="16"/>
  <c r="D23" i="16"/>
  <c r="D22" i="16"/>
  <c r="D21" i="16"/>
  <c r="D20" i="16"/>
  <c r="D19" i="16"/>
  <c r="D18" i="16"/>
  <c r="D17" i="16"/>
  <c r="D16" i="16"/>
  <c r="D15" i="16"/>
  <c r="D14" i="16"/>
  <c r="D13" i="16"/>
  <c r="D12" i="16"/>
  <c r="D11" i="16"/>
  <c r="D10" i="16"/>
  <c r="D9" i="16"/>
  <c r="D8" i="16"/>
  <c r="D7" i="16"/>
  <c r="D6" i="16"/>
  <c r="D5" i="16"/>
  <c r="D4" i="16"/>
  <c r="D3" i="16"/>
  <c r="D220" i="17"/>
  <c r="D219" i="17"/>
  <c r="D218" i="17"/>
  <c r="D217" i="17"/>
  <c r="D216" i="17"/>
  <c r="D215" i="17"/>
  <c r="D214" i="17"/>
  <c r="D213" i="17"/>
  <c r="D212" i="17"/>
  <c r="D211" i="17"/>
  <c r="D210" i="17"/>
  <c r="D209" i="17"/>
  <c r="D208" i="17"/>
  <c r="D207" i="17"/>
  <c r="D204" i="17"/>
  <c r="D203" i="17"/>
  <c r="D202" i="17"/>
  <c r="D201" i="17"/>
  <c r="D200" i="17"/>
  <c r="D199" i="17"/>
  <c r="D198" i="17"/>
  <c r="D197" i="17"/>
  <c r="D196" i="17"/>
  <c r="D195" i="17"/>
  <c r="D194" i="17"/>
  <c r="D193" i="17"/>
  <c r="D192" i="17"/>
  <c r="D191" i="17"/>
  <c r="D190" i="17"/>
  <c r="D189" i="17"/>
  <c r="D188" i="17"/>
  <c r="D187" i="17"/>
  <c r="D186" i="17"/>
  <c r="D185" i="17"/>
  <c r="D184" i="17"/>
  <c r="D183" i="17"/>
  <c r="D182" i="17"/>
  <c r="D181" i="17"/>
  <c r="D180" i="17"/>
  <c r="D179" i="17"/>
  <c r="D178" i="17"/>
  <c r="D177" i="17"/>
  <c r="D176" i="17"/>
  <c r="D175" i="17"/>
  <c r="D174" i="17"/>
  <c r="D173" i="17"/>
  <c r="D172" i="17"/>
  <c r="D171" i="17"/>
  <c r="D170" i="17"/>
  <c r="D169" i="17"/>
  <c r="D168" i="17"/>
  <c r="D167" i="17"/>
  <c r="D166" i="17"/>
  <c r="D165" i="17"/>
  <c r="D164" i="17"/>
  <c r="D163" i="17"/>
  <c r="D162" i="17"/>
  <c r="D161" i="17"/>
  <c r="D160" i="17"/>
  <c r="D159" i="17"/>
  <c r="D158" i="17"/>
  <c r="D157" i="17"/>
  <c r="D156" i="17"/>
  <c r="D153" i="17"/>
  <c r="D152" i="17"/>
  <c r="D151" i="17"/>
  <c r="D150" i="17"/>
  <c r="D149" i="17"/>
  <c r="D148" i="17"/>
  <c r="D147" i="17"/>
  <c r="D146" i="17"/>
  <c r="D145" i="17"/>
  <c r="D144" i="17"/>
  <c r="D143" i="17"/>
  <c r="D142" i="17"/>
  <c r="D141" i="17"/>
  <c r="D140" i="17"/>
  <c r="D139" i="17"/>
  <c r="D138" i="17"/>
  <c r="D137" i="17"/>
  <c r="D136" i="17"/>
  <c r="D135" i="17"/>
  <c r="D134" i="17"/>
  <c r="D133" i="17"/>
  <c r="D132" i="17"/>
  <c r="D131" i="17"/>
  <c r="D130" i="17"/>
  <c r="D129" i="17"/>
  <c r="D128" i="17"/>
  <c r="D127" i="17"/>
  <c r="D126" i="17"/>
  <c r="D125" i="17"/>
  <c r="D124" i="17"/>
  <c r="D123" i="17"/>
  <c r="D122" i="17"/>
  <c r="D121" i="17"/>
  <c r="D120" i="17"/>
  <c r="D119" i="17"/>
  <c r="D118" i="17"/>
  <c r="D117" i="17"/>
  <c r="D116" i="17"/>
  <c r="D115" i="17"/>
  <c r="D114" i="17"/>
  <c r="D113" i="17"/>
  <c r="D112" i="17"/>
  <c r="D111" i="17"/>
  <c r="D110" i="17"/>
  <c r="D109" i="17"/>
  <c r="D108" i="17"/>
  <c r="D107" i="17"/>
  <c r="D106" i="17"/>
  <c r="D105" i="17"/>
  <c r="D102" i="17"/>
  <c r="D101" i="17"/>
  <c r="D100" i="17"/>
  <c r="D99" i="17"/>
  <c r="D98" i="17"/>
  <c r="D97" i="17"/>
  <c r="D96" i="17"/>
  <c r="D95" i="17"/>
  <c r="D94" i="17"/>
  <c r="D93" i="17"/>
  <c r="D92" i="17"/>
  <c r="D91" i="17"/>
  <c r="D90" i="17"/>
  <c r="D89" i="17"/>
  <c r="D88" i="17"/>
  <c r="D87" i="17"/>
  <c r="D86" i="17"/>
  <c r="D85" i="17"/>
  <c r="D84" i="17"/>
  <c r="D83" i="17"/>
  <c r="D82" i="17"/>
  <c r="D81" i="17"/>
  <c r="D80" i="17"/>
  <c r="D79" i="17"/>
  <c r="D78" i="17"/>
  <c r="D77" i="17"/>
  <c r="D76" i="17"/>
  <c r="D75" i="17"/>
  <c r="D74" i="17"/>
  <c r="D73" i="17"/>
  <c r="D72" i="17"/>
  <c r="D71" i="17"/>
  <c r="D70" i="17"/>
  <c r="D69" i="17"/>
  <c r="D68" i="17"/>
  <c r="D67" i="17"/>
  <c r="D66" i="17"/>
  <c r="D65" i="17"/>
  <c r="D64" i="17"/>
  <c r="D63" i="17"/>
  <c r="D62" i="17"/>
  <c r="D61" i="17"/>
  <c r="D60" i="17"/>
  <c r="D59" i="17"/>
  <c r="D58" i="17"/>
  <c r="D57" i="17"/>
  <c r="D56" i="17"/>
  <c r="D55" i="17"/>
  <c r="D54" i="17"/>
  <c r="D51" i="17"/>
  <c r="D50" i="17"/>
  <c r="D49" i="17"/>
  <c r="D48" i="17"/>
  <c r="D47" i="17"/>
  <c r="D46" i="17"/>
  <c r="D45" i="17"/>
  <c r="D44" i="17"/>
  <c r="D43" i="17"/>
  <c r="D42" i="17"/>
  <c r="D41" i="17"/>
  <c r="D40" i="17"/>
  <c r="D39" i="17"/>
  <c r="D38" i="17"/>
  <c r="D37" i="17"/>
  <c r="D36" i="17"/>
  <c r="D35" i="17"/>
  <c r="D34" i="17"/>
  <c r="D33" i="17"/>
  <c r="D32" i="17"/>
  <c r="D31" i="17"/>
  <c r="D30" i="17"/>
  <c r="D29" i="17"/>
  <c r="D28" i="17"/>
  <c r="D27" i="17"/>
  <c r="D26" i="17"/>
  <c r="D25" i="17"/>
  <c r="D24" i="17"/>
  <c r="D23" i="17"/>
  <c r="D22" i="17"/>
  <c r="D21" i="17"/>
  <c r="D20" i="17"/>
  <c r="D19" i="17"/>
  <c r="D18" i="17"/>
  <c r="D17" i="17"/>
  <c r="D16" i="17"/>
  <c r="D15" i="17"/>
  <c r="D14" i="17"/>
  <c r="D13" i="17"/>
  <c r="D12" i="17"/>
  <c r="D11" i="17"/>
  <c r="D10" i="17"/>
  <c r="D9" i="17"/>
  <c r="D8" i="17"/>
  <c r="D7" i="17"/>
  <c r="D6" i="17"/>
  <c r="D5" i="17"/>
  <c r="D4" i="17"/>
  <c r="D3" i="17"/>
  <c r="I35" i="10"/>
  <c r="I34" i="10"/>
  <c r="I33" i="10"/>
  <c r="E4" i="2"/>
  <c r="E5" i="2"/>
  <c r="F5" i="2" s="1"/>
  <c r="E6" i="2"/>
  <c r="F6" i="2" s="1"/>
  <c r="E7" i="2"/>
  <c r="F7" i="2"/>
  <c r="E8" i="2"/>
  <c r="F8" i="2"/>
  <c r="E9" i="2"/>
  <c r="F9" i="2"/>
  <c r="E10" i="2"/>
  <c r="F10" i="2" s="1"/>
  <c r="E11" i="2"/>
  <c r="F11" i="2"/>
  <c r="E12" i="2"/>
  <c r="F12" i="2"/>
  <c r="E13" i="2"/>
  <c r="F13" i="2"/>
  <c r="E20" i="2"/>
  <c r="F24" i="2" s="1"/>
  <c r="E21" i="2"/>
  <c r="E22" i="2"/>
  <c r="F22" i="2" s="1"/>
  <c r="E23" i="2"/>
  <c r="F23" i="2" s="1"/>
  <c r="E24" i="2"/>
  <c r="E25" i="2"/>
  <c r="E26" i="2"/>
  <c r="F26" i="2" s="1"/>
  <c r="E27" i="2"/>
  <c r="F27" i="2" s="1"/>
  <c r="E28" i="2"/>
  <c r="F28" i="2"/>
  <c r="E29" i="2"/>
  <c r="E36" i="2"/>
  <c r="E37" i="2"/>
  <c r="F37" i="2" s="1"/>
  <c r="E38" i="2"/>
  <c r="F38" i="2"/>
  <c r="E39" i="2"/>
  <c r="F39" i="2"/>
  <c r="E40" i="2"/>
  <c r="F40" i="2" s="1"/>
  <c r="E41" i="2"/>
  <c r="F41" i="2" s="1"/>
  <c r="E42" i="2"/>
  <c r="F42" i="2"/>
  <c r="F67" i="2"/>
  <c r="F83" i="2"/>
  <c r="F99" i="2"/>
  <c r="F3" i="19"/>
  <c r="G3" i="19"/>
  <c r="H3" i="19"/>
  <c r="I3" i="19" s="1"/>
  <c r="F10" i="19"/>
  <c r="G10" i="19"/>
  <c r="H10" i="19"/>
  <c r="I10" i="19" s="1"/>
  <c r="F17" i="19"/>
  <c r="G17" i="19"/>
  <c r="H17" i="19"/>
  <c r="I17" i="19" s="1"/>
  <c r="F24" i="19"/>
  <c r="G24" i="19"/>
  <c r="H24" i="19"/>
  <c r="I24" i="19" s="1"/>
  <c r="F31" i="19"/>
  <c r="G31" i="19"/>
  <c r="H31" i="19"/>
  <c r="I31" i="19" s="1"/>
  <c r="F38" i="19"/>
  <c r="G38" i="19"/>
  <c r="H38" i="19"/>
  <c r="F45" i="19"/>
  <c r="G45" i="19"/>
  <c r="H45" i="19"/>
  <c r="I45" i="19" s="1"/>
  <c r="F54" i="19"/>
  <c r="G54" i="19"/>
  <c r="H54" i="19"/>
  <c r="I54" i="19" s="1"/>
  <c r="F61" i="19"/>
  <c r="G61" i="19"/>
  <c r="H61" i="19"/>
  <c r="I61" i="19" s="1"/>
  <c r="F68" i="19"/>
  <c r="G68" i="19"/>
  <c r="H68" i="19"/>
  <c r="I68" i="19" s="1"/>
  <c r="F75" i="19"/>
  <c r="G75" i="19"/>
  <c r="H75" i="19"/>
  <c r="I75" i="19" s="1"/>
  <c r="F82" i="19"/>
  <c r="G82" i="19"/>
  <c r="H82" i="19"/>
  <c r="I82" i="19" s="1"/>
  <c r="F89" i="19"/>
  <c r="G89" i="19"/>
  <c r="H89" i="19"/>
  <c r="I89" i="19" s="1"/>
  <c r="F96" i="19"/>
  <c r="G96" i="19"/>
  <c r="H96" i="19"/>
  <c r="F105" i="19"/>
  <c r="G105" i="19"/>
  <c r="H105" i="19"/>
  <c r="I105" i="19" s="1"/>
  <c r="F112" i="19"/>
  <c r="G112" i="19"/>
  <c r="H112" i="19"/>
  <c r="I112" i="19" s="1"/>
  <c r="F119" i="19"/>
  <c r="G119" i="19"/>
  <c r="H119" i="19"/>
  <c r="I119" i="19" s="1"/>
  <c r="F126" i="19"/>
  <c r="G126" i="19"/>
  <c r="H126" i="19"/>
  <c r="I126" i="19" s="1"/>
  <c r="F133" i="19"/>
  <c r="G133" i="19"/>
  <c r="H133" i="19"/>
  <c r="I133" i="19" s="1"/>
  <c r="F140" i="19"/>
  <c r="G140" i="19"/>
  <c r="H140" i="19"/>
  <c r="I140" i="19" s="1"/>
  <c r="F147" i="19"/>
  <c r="G147" i="19"/>
  <c r="H147" i="19"/>
  <c r="I147" i="19" s="1"/>
  <c r="F156" i="19"/>
  <c r="G156" i="19"/>
  <c r="H156" i="19"/>
  <c r="F163" i="19"/>
  <c r="G163" i="19"/>
  <c r="H163" i="19"/>
  <c r="I163" i="19" s="1"/>
  <c r="F170" i="19"/>
  <c r="G170" i="19"/>
  <c r="H170" i="19"/>
  <c r="I170" i="19" s="1"/>
  <c r="F177" i="19"/>
  <c r="G177" i="19"/>
  <c r="H177" i="19"/>
  <c r="I177" i="19" s="1"/>
  <c r="F184" i="19"/>
  <c r="G184" i="19"/>
  <c r="H184" i="19"/>
  <c r="I184" i="19" s="1"/>
  <c r="F191" i="19"/>
  <c r="G191" i="19"/>
  <c r="H191" i="19"/>
  <c r="I191" i="19" s="1"/>
  <c r="F198" i="19"/>
  <c r="G198" i="19"/>
  <c r="H198" i="19"/>
  <c r="I198" i="19" s="1"/>
  <c r="F207" i="19"/>
  <c r="G207" i="19"/>
  <c r="H207" i="19"/>
  <c r="I207" i="19" s="1"/>
  <c r="F214" i="19"/>
  <c r="G214" i="19"/>
  <c r="H214" i="19"/>
  <c r="F221" i="19"/>
  <c r="G221" i="19"/>
  <c r="H221" i="19"/>
  <c r="I221" i="19" s="1"/>
  <c r="F228" i="19"/>
  <c r="G228" i="19"/>
  <c r="H228" i="19"/>
  <c r="I228" i="19" s="1"/>
  <c r="F235" i="19"/>
  <c r="G235" i="19"/>
  <c r="H235" i="19"/>
  <c r="I235" i="19" s="1"/>
  <c r="F242" i="19"/>
  <c r="G242" i="19"/>
  <c r="H242" i="19"/>
  <c r="I242" i="19" s="1"/>
  <c r="F249" i="19"/>
  <c r="G249" i="19"/>
  <c r="H249" i="19"/>
  <c r="I249" i="19" s="1"/>
  <c r="F3" i="20"/>
  <c r="G3" i="20"/>
  <c r="H3" i="20"/>
  <c r="I3" i="20" s="1"/>
  <c r="F10" i="20"/>
  <c r="G10" i="20"/>
  <c r="H10" i="20"/>
  <c r="I10" i="20" s="1"/>
  <c r="F17" i="20"/>
  <c r="G17" i="20"/>
  <c r="H17" i="20"/>
  <c r="I17" i="20" s="1"/>
  <c r="F24" i="20"/>
  <c r="G24" i="20"/>
  <c r="H24" i="20"/>
  <c r="F31" i="20"/>
  <c r="G31" i="20"/>
  <c r="H31" i="20"/>
  <c r="I31" i="20" s="1"/>
  <c r="F38" i="20"/>
  <c r="G38" i="20"/>
  <c r="H38" i="20"/>
  <c r="I38" i="20" s="1"/>
  <c r="F45" i="20"/>
  <c r="G45" i="20"/>
  <c r="H45" i="20"/>
  <c r="I45" i="20" s="1"/>
  <c r="F54" i="20"/>
  <c r="G54" i="20"/>
  <c r="H54" i="20"/>
  <c r="I54" i="20" s="1"/>
  <c r="F61" i="20"/>
  <c r="G61" i="20"/>
  <c r="H61" i="20"/>
  <c r="I61" i="20" s="1"/>
  <c r="F68" i="20"/>
  <c r="G68" i="20"/>
  <c r="H68" i="20"/>
  <c r="I68" i="20" s="1"/>
  <c r="F75" i="20"/>
  <c r="G75" i="20"/>
  <c r="H75" i="20"/>
  <c r="I75" i="20" s="1"/>
  <c r="F82" i="20"/>
  <c r="G82" i="20"/>
  <c r="H82" i="20"/>
  <c r="F89" i="20"/>
  <c r="G89" i="20"/>
  <c r="H89" i="20"/>
  <c r="I89" i="20" s="1"/>
  <c r="F96" i="20"/>
  <c r="G96" i="20"/>
  <c r="H96" i="20"/>
  <c r="I96" i="20" s="1"/>
  <c r="F105" i="20"/>
  <c r="G105" i="20"/>
  <c r="H105" i="20"/>
  <c r="I105" i="20" s="1"/>
  <c r="F112" i="20"/>
  <c r="G112" i="20"/>
  <c r="H112" i="20"/>
  <c r="I112" i="20" s="1"/>
  <c r="F119" i="20"/>
  <c r="G119" i="20"/>
  <c r="H119" i="20"/>
  <c r="I119" i="20" s="1"/>
  <c r="F126" i="20"/>
  <c r="G126" i="20"/>
  <c r="H126" i="20"/>
  <c r="I126" i="20" s="1"/>
  <c r="F133" i="20"/>
  <c r="G133" i="20"/>
  <c r="H133" i="20"/>
  <c r="I133" i="20" s="1"/>
  <c r="F140" i="20"/>
  <c r="G140" i="20"/>
  <c r="H140" i="20"/>
  <c r="F147" i="20"/>
  <c r="G147" i="20"/>
  <c r="H147" i="20"/>
  <c r="I147" i="20" s="1"/>
  <c r="F156" i="20"/>
  <c r="G156" i="20"/>
  <c r="H156" i="20"/>
  <c r="I156" i="20" s="1"/>
  <c r="F163" i="20"/>
  <c r="G163" i="20"/>
  <c r="H163" i="20"/>
  <c r="I163" i="20" s="1"/>
  <c r="F170" i="20"/>
  <c r="G170" i="20"/>
  <c r="H170" i="20"/>
  <c r="I170" i="20" s="1"/>
  <c r="F177" i="20"/>
  <c r="G177" i="20"/>
  <c r="H177" i="20"/>
  <c r="I177" i="20" s="1"/>
  <c r="F184" i="20"/>
  <c r="G184" i="20"/>
  <c r="H184" i="20"/>
  <c r="I184" i="20" s="1"/>
  <c r="F191" i="20"/>
  <c r="G191" i="20"/>
  <c r="H191" i="20"/>
  <c r="I191" i="20" s="1"/>
  <c r="F198" i="20"/>
  <c r="G198" i="20"/>
  <c r="H198" i="20"/>
  <c r="F207" i="20"/>
  <c r="G207" i="20"/>
  <c r="H207" i="20"/>
  <c r="I207" i="20" s="1"/>
  <c r="F214" i="20"/>
  <c r="G214" i="20"/>
  <c r="H214" i="20"/>
  <c r="I214" i="20" s="1"/>
  <c r="F3" i="11"/>
  <c r="G3" i="11"/>
  <c r="H3" i="11"/>
  <c r="I3" i="11" s="1"/>
  <c r="F10" i="11"/>
  <c r="G10" i="11"/>
  <c r="H10" i="11"/>
  <c r="I10" i="11" s="1"/>
  <c r="F17" i="11"/>
  <c r="G17" i="11"/>
  <c r="H17" i="11"/>
  <c r="I17" i="11" s="1"/>
  <c r="F24" i="11"/>
  <c r="G24" i="11"/>
  <c r="H24" i="11"/>
  <c r="I24" i="11" s="1"/>
  <c r="F31" i="11"/>
  <c r="G31" i="11"/>
  <c r="H31" i="11"/>
  <c r="I31" i="11" s="1"/>
  <c r="F38" i="11"/>
  <c r="G38" i="11"/>
  <c r="H38" i="11"/>
  <c r="I38" i="11" s="1"/>
  <c r="F45" i="11"/>
  <c r="G45" i="11"/>
  <c r="H45" i="11"/>
  <c r="F54" i="11"/>
  <c r="G54" i="11"/>
  <c r="H54" i="11"/>
  <c r="I54" i="11" s="1"/>
  <c r="F61" i="11"/>
  <c r="G61" i="11"/>
  <c r="H61" i="11"/>
  <c r="I61" i="11" s="1"/>
  <c r="F68" i="11"/>
  <c r="G68" i="11"/>
  <c r="H68" i="11"/>
  <c r="I68" i="11" s="1"/>
  <c r="F75" i="11"/>
  <c r="G75" i="11"/>
  <c r="H75" i="11"/>
  <c r="I75" i="11" s="1"/>
  <c r="F82" i="11"/>
  <c r="G82" i="11"/>
  <c r="H82" i="11"/>
  <c r="I82" i="11" s="1"/>
  <c r="F89" i="11"/>
  <c r="G89" i="11"/>
  <c r="H89" i="11"/>
  <c r="I89" i="11" s="1"/>
  <c r="F96" i="11"/>
  <c r="G96" i="11"/>
  <c r="H96" i="11"/>
  <c r="I96" i="11" s="1"/>
  <c r="F105" i="11"/>
  <c r="G105" i="11"/>
  <c r="H105" i="11"/>
  <c r="F112" i="11"/>
  <c r="G112" i="11"/>
  <c r="H112" i="11"/>
  <c r="I112" i="11" s="1"/>
  <c r="F119" i="11"/>
  <c r="G119" i="11"/>
  <c r="H119" i="11"/>
  <c r="I119" i="11" s="1"/>
  <c r="F126" i="11"/>
  <c r="G126" i="11"/>
  <c r="H126" i="11"/>
  <c r="I126" i="11" s="1"/>
  <c r="F133" i="11"/>
  <c r="G133" i="11"/>
  <c r="H133" i="11"/>
  <c r="I133" i="11" s="1"/>
  <c r="F140" i="11"/>
  <c r="G140" i="11"/>
  <c r="H140" i="11"/>
  <c r="I140" i="11" s="1"/>
  <c r="F147" i="11"/>
  <c r="G147" i="11"/>
  <c r="H147" i="11"/>
  <c r="I147" i="11" s="1"/>
  <c r="F156" i="11"/>
  <c r="G156" i="11"/>
  <c r="H156" i="11"/>
  <c r="I156" i="11" s="1"/>
  <c r="F163" i="11"/>
  <c r="G163" i="11"/>
  <c r="H163" i="11"/>
  <c r="F170" i="11"/>
  <c r="G170" i="11"/>
  <c r="H170" i="11"/>
  <c r="I170" i="11" s="1"/>
  <c r="F177" i="11"/>
  <c r="G177" i="11"/>
  <c r="H177" i="11"/>
  <c r="I177" i="11" s="1"/>
  <c r="F184" i="11"/>
  <c r="G184" i="11"/>
  <c r="H184" i="11"/>
  <c r="I184" i="11" s="1"/>
  <c r="F191" i="11"/>
  <c r="G191" i="11"/>
  <c r="H191" i="11"/>
  <c r="I191" i="11" s="1"/>
  <c r="F198" i="11"/>
  <c r="G198" i="11"/>
  <c r="H198" i="11"/>
  <c r="I198" i="11" s="1"/>
  <c r="F207" i="11"/>
  <c r="G207" i="11"/>
  <c r="H207" i="11"/>
  <c r="I207" i="11" s="1"/>
  <c r="F214" i="11"/>
  <c r="G214" i="11"/>
  <c r="H214" i="11"/>
  <c r="I214" i="11" s="1"/>
  <c r="F221" i="11"/>
  <c r="G221" i="11"/>
  <c r="H221" i="11"/>
  <c r="F228" i="11"/>
  <c r="G228" i="11"/>
  <c r="H228" i="11"/>
  <c r="I228" i="11" s="1"/>
  <c r="F235" i="11"/>
  <c r="G235" i="11"/>
  <c r="H235" i="11"/>
  <c r="I235" i="11" s="1"/>
  <c r="F242" i="11"/>
  <c r="G242" i="11"/>
  <c r="H242" i="11"/>
  <c r="I242" i="11" s="1"/>
  <c r="F249" i="11"/>
  <c r="G249" i="11"/>
  <c r="H249" i="11"/>
  <c r="I249" i="11" s="1"/>
  <c r="F3" i="8"/>
  <c r="G3" i="8"/>
  <c r="H3" i="8"/>
  <c r="I3" i="8" s="1"/>
  <c r="F10" i="8"/>
  <c r="G10" i="8"/>
  <c r="H10" i="8"/>
  <c r="I10" i="8" s="1"/>
  <c r="F17" i="8"/>
  <c r="G17" i="8"/>
  <c r="H17" i="8"/>
  <c r="I17" i="8" s="1"/>
  <c r="F24" i="8"/>
  <c r="G24" i="8"/>
  <c r="H24" i="8"/>
  <c r="I24" i="8" s="1"/>
  <c r="F31" i="8"/>
  <c r="G31" i="8"/>
  <c r="H31" i="8"/>
  <c r="F38" i="8"/>
  <c r="G38" i="8"/>
  <c r="H38" i="8"/>
  <c r="I38" i="8" s="1"/>
  <c r="F45" i="8"/>
  <c r="G45" i="8"/>
  <c r="H45" i="8"/>
  <c r="I45" i="8" s="1"/>
  <c r="F54" i="8"/>
  <c r="G54" i="8"/>
  <c r="H54" i="8"/>
  <c r="I54" i="8" s="1"/>
  <c r="F61" i="8"/>
  <c r="G61" i="8"/>
  <c r="H61" i="8"/>
  <c r="I61" i="8" s="1"/>
  <c r="F68" i="8"/>
  <c r="G68" i="8"/>
  <c r="H68" i="8"/>
  <c r="I68" i="8" s="1"/>
  <c r="F75" i="8"/>
  <c r="G75" i="8"/>
  <c r="H75" i="8"/>
  <c r="I75" i="8" s="1"/>
  <c r="F82" i="8"/>
  <c r="G82" i="8"/>
  <c r="H82" i="8"/>
  <c r="I82" i="8" s="1"/>
  <c r="F89" i="8"/>
  <c r="G89" i="8"/>
  <c r="H89" i="8"/>
  <c r="F96" i="8"/>
  <c r="G96" i="8"/>
  <c r="H96" i="8"/>
  <c r="I96" i="8" s="1"/>
  <c r="F105" i="8"/>
  <c r="G105" i="8"/>
  <c r="H105" i="8"/>
  <c r="I105" i="8" s="1"/>
  <c r="F112" i="8"/>
  <c r="G112" i="8"/>
  <c r="H112" i="8"/>
  <c r="I112" i="8" s="1"/>
  <c r="F119" i="8"/>
  <c r="G119" i="8"/>
  <c r="H119" i="8"/>
  <c r="I119" i="8" s="1"/>
  <c r="F126" i="8"/>
  <c r="G126" i="8"/>
  <c r="H126" i="8"/>
  <c r="I126" i="8" s="1"/>
  <c r="F133" i="8"/>
  <c r="G133" i="8"/>
  <c r="H133" i="8"/>
  <c r="I133" i="8" s="1"/>
  <c r="F140" i="8"/>
  <c r="G140" i="8"/>
  <c r="H140" i="8"/>
  <c r="I140" i="8" s="1"/>
  <c r="F147" i="8"/>
  <c r="G147" i="8"/>
  <c r="H147" i="8"/>
  <c r="F156" i="8"/>
  <c r="G156" i="8"/>
  <c r="H156" i="8"/>
  <c r="I156" i="8" s="1"/>
  <c r="F163" i="8"/>
  <c r="G163" i="8"/>
  <c r="H163" i="8"/>
  <c r="I163" i="8" s="1"/>
  <c r="F170" i="8"/>
  <c r="G170" i="8"/>
  <c r="H170" i="8"/>
  <c r="I170" i="8" s="1"/>
  <c r="F177" i="8"/>
  <c r="G177" i="8"/>
  <c r="H177" i="8"/>
  <c r="I177" i="8" s="1"/>
  <c r="F184" i="8"/>
  <c r="G184" i="8"/>
  <c r="H184" i="8"/>
  <c r="I184" i="8" s="1"/>
  <c r="F191" i="8"/>
  <c r="G191" i="8"/>
  <c r="H191" i="8"/>
  <c r="I191" i="8" s="1"/>
  <c r="F198" i="8"/>
  <c r="G198" i="8"/>
  <c r="H198" i="8"/>
  <c r="I198" i="8" s="1"/>
  <c r="F207" i="8"/>
  <c r="G207" i="8"/>
  <c r="H207" i="8"/>
  <c r="F214" i="8"/>
  <c r="G214" i="8"/>
  <c r="H214" i="8"/>
  <c r="I214" i="8" s="1"/>
  <c r="F3" i="14"/>
  <c r="G3" i="14"/>
  <c r="H3" i="14"/>
  <c r="I3" i="14" s="1"/>
  <c r="F10" i="14"/>
  <c r="G10" i="14"/>
  <c r="H10" i="14"/>
  <c r="I10" i="14"/>
  <c r="F17" i="14"/>
  <c r="G17" i="14"/>
  <c r="H17" i="14"/>
  <c r="I17" i="14" s="1"/>
  <c r="F24" i="14"/>
  <c r="G24" i="14"/>
  <c r="H24" i="14"/>
  <c r="I24" i="14"/>
  <c r="F31" i="14"/>
  <c r="G31" i="14"/>
  <c r="H31" i="14"/>
  <c r="I31" i="14" s="1"/>
  <c r="F38" i="14"/>
  <c r="G38" i="14"/>
  <c r="H38" i="14"/>
  <c r="I38" i="14"/>
  <c r="F45" i="14"/>
  <c r="G45" i="14"/>
  <c r="H45" i="14"/>
  <c r="I45" i="14" s="1"/>
  <c r="F54" i="14"/>
  <c r="G54" i="14"/>
  <c r="H54" i="14"/>
  <c r="I54" i="14"/>
  <c r="F61" i="14"/>
  <c r="G61" i="14"/>
  <c r="H61" i="14"/>
  <c r="I61" i="14" s="1"/>
  <c r="F68" i="14"/>
  <c r="G68" i="14"/>
  <c r="H68" i="14"/>
  <c r="I68" i="14"/>
  <c r="F75" i="14"/>
  <c r="G75" i="14"/>
  <c r="H75" i="14"/>
  <c r="I75" i="14" s="1"/>
  <c r="F82" i="14"/>
  <c r="G82" i="14"/>
  <c r="H82" i="14"/>
  <c r="I82" i="14"/>
  <c r="F89" i="14"/>
  <c r="G89" i="14"/>
  <c r="H89" i="14"/>
  <c r="I89" i="14" s="1"/>
  <c r="F96" i="14"/>
  <c r="G96" i="14"/>
  <c r="H96" i="14"/>
  <c r="I96" i="14"/>
  <c r="F105" i="14"/>
  <c r="G105" i="14"/>
  <c r="H105" i="14"/>
  <c r="I105" i="14" s="1"/>
  <c r="F112" i="14"/>
  <c r="G112" i="14"/>
  <c r="H112" i="14"/>
  <c r="I112" i="14"/>
  <c r="F119" i="14"/>
  <c r="G119" i="14"/>
  <c r="H119" i="14"/>
  <c r="I119" i="14" s="1"/>
  <c r="F126" i="14"/>
  <c r="G126" i="14"/>
  <c r="H126" i="14"/>
  <c r="I126" i="14"/>
  <c r="F133" i="14"/>
  <c r="G133" i="14"/>
  <c r="H133" i="14"/>
  <c r="I133" i="14" s="1"/>
  <c r="F140" i="14"/>
  <c r="G140" i="14"/>
  <c r="H140" i="14"/>
  <c r="I140" i="14"/>
  <c r="F147" i="14"/>
  <c r="G147" i="14"/>
  <c r="H147" i="14"/>
  <c r="I147" i="14" s="1"/>
  <c r="F156" i="14"/>
  <c r="G156" i="14"/>
  <c r="H156" i="14"/>
  <c r="I156" i="14"/>
  <c r="F163" i="14"/>
  <c r="G163" i="14"/>
  <c r="H163" i="14"/>
  <c r="I163" i="14" s="1"/>
  <c r="F170" i="14"/>
  <c r="G170" i="14"/>
  <c r="H170" i="14"/>
  <c r="I170" i="14"/>
  <c r="F177" i="14"/>
  <c r="G177" i="14"/>
  <c r="H177" i="14"/>
  <c r="I177" i="14" s="1"/>
  <c r="F184" i="14"/>
  <c r="G184" i="14"/>
  <c r="H184" i="14"/>
  <c r="I184" i="14"/>
  <c r="F191" i="14"/>
  <c r="G191" i="14"/>
  <c r="H191" i="14"/>
  <c r="I191" i="14" s="1"/>
  <c r="F198" i="14"/>
  <c r="G198" i="14"/>
  <c r="H198" i="14"/>
  <c r="I198" i="14"/>
  <c r="F207" i="14"/>
  <c r="G207" i="14"/>
  <c r="H207" i="14"/>
  <c r="I207" i="14" s="1"/>
  <c r="F214" i="14"/>
  <c r="G214" i="14"/>
  <c r="H214" i="14"/>
  <c r="I214" i="14"/>
  <c r="F221" i="14"/>
  <c r="G221" i="14"/>
  <c r="H221" i="14"/>
  <c r="I221" i="14" s="1"/>
  <c r="F228" i="14"/>
  <c r="G228" i="14"/>
  <c r="H228" i="14"/>
  <c r="I228" i="14"/>
  <c r="F235" i="14"/>
  <c r="G235" i="14"/>
  <c r="H235" i="14"/>
  <c r="I235" i="14" s="1"/>
  <c r="F242" i="14"/>
  <c r="G242" i="14"/>
  <c r="H242" i="14"/>
  <c r="I242" i="14"/>
  <c r="F249" i="14"/>
  <c r="G249" i="14"/>
  <c r="H249" i="14"/>
  <c r="I249" i="14" s="1"/>
  <c r="F3" i="16"/>
  <c r="G3" i="16"/>
  <c r="H3" i="16"/>
  <c r="I3" i="16" s="1"/>
  <c r="F10" i="16"/>
  <c r="G10" i="16"/>
  <c r="H10" i="16"/>
  <c r="I10" i="16" s="1"/>
  <c r="F17" i="16"/>
  <c r="G17" i="16"/>
  <c r="H17" i="16"/>
  <c r="I17" i="16" s="1"/>
  <c r="F24" i="16"/>
  <c r="G24" i="16"/>
  <c r="H24" i="16"/>
  <c r="I24" i="16" s="1"/>
  <c r="F31" i="16"/>
  <c r="G31" i="16"/>
  <c r="H31" i="16"/>
  <c r="I31" i="16" s="1"/>
  <c r="F38" i="16"/>
  <c r="G38" i="16"/>
  <c r="H38" i="16"/>
  <c r="I38" i="16" s="1"/>
  <c r="F45" i="16"/>
  <c r="G45" i="16"/>
  <c r="H45" i="16"/>
  <c r="I45" i="16" s="1"/>
  <c r="F54" i="16"/>
  <c r="G54" i="16"/>
  <c r="H54" i="16"/>
  <c r="F61" i="16"/>
  <c r="G61" i="16"/>
  <c r="H61" i="16"/>
  <c r="I61" i="16" s="1"/>
  <c r="F68" i="16"/>
  <c r="G68" i="16"/>
  <c r="H68" i="16"/>
  <c r="I68" i="16" s="1"/>
  <c r="F75" i="16"/>
  <c r="G75" i="16"/>
  <c r="H75" i="16"/>
  <c r="I75" i="16" s="1"/>
  <c r="F82" i="16"/>
  <c r="G82" i="16"/>
  <c r="H82" i="16"/>
  <c r="I82" i="16" s="1"/>
  <c r="F89" i="16"/>
  <c r="G89" i="16"/>
  <c r="H89" i="16"/>
  <c r="I89" i="16" s="1"/>
  <c r="F96" i="16"/>
  <c r="G96" i="16"/>
  <c r="H96" i="16"/>
  <c r="I96" i="16" s="1"/>
  <c r="F105" i="16"/>
  <c r="G105" i="16"/>
  <c r="H105" i="16"/>
  <c r="I105" i="16" s="1"/>
  <c r="F112" i="16"/>
  <c r="G112" i="16"/>
  <c r="H112" i="16"/>
  <c r="F119" i="16"/>
  <c r="G119" i="16"/>
  <c r="H119" i="16"/>
  <c r="I119" i="16" s="1"/>
  <c r="F126" i="16"/>
  <c r="G126" i="16"/>
  <c r="H126" i="16"/>
  <c r="I126" i="16" s="1"/>
  <c r="F133" i="16"/>
  <c r="G133" i="16"/>
  <c r="H133" i="16"/>
  <c r="I133" i="16" s="1"/>
  <c r="F140" i="16"/>
  <c r="G140" i="16"/>
  <c r="H140" i="16"/>
  <c r="I140" i="16" s="1"/>
  <c r="F147" i="16"/>
  <c r="G147" i="16"/>
  <c r="H147" i="16"/>
  <c r="I147" i="16" s="1"/>
  <c r="F156" i="16"/>
  <c r="G156" i="16"/>
  <c r="H156" i="16"/>
  <c r="I156" i="16" s="1"/>
  <c r="F163" i="16"/>
  <c r="G163" i="16"/>
  <c r="H163" i="16"/>
  <c r="I163" i="16" s="1"/>
  <c r="F170" i="16"/>
  <c r="G170" i="16"/>
  <c r="H170" i="16"/>
  <c r="F177" i="16"/>
  <c r="G177" i="16"/>
  <c r="H177" i="16"/>
  <c r="I177" i="16" s="1"/>
  <c r="F184" i="16"/>
  <c r="G184" i="16"/>
  <c r="H184" i="16"/>
  <c r="I184" i="16" s="1"/>
  <c r="F191" i="16"/>
  <c r="G191" i="16"/>
  <c r="H191" i="16"/>
  <c r="I191" i="16" s="1"/>
  <c r="F198" i="16"/>
  <c r="G198" i="16"/>
  <c r="H198" i="16"/>
  <c r="I198" i="16" s="1"/>
  <c r="F207" i="16"/>
  <c r="G207" i="16"/>
  <c r="H207" i="16"/>
  <c r="I207" i="16" s="1"/>
  <c r="F214" i="16"/>
  <c r="G214" i="16"/>
  <c r="H214" i="16"/>
  <c r="I214" i="16" s="1"/>
  <c r="F221" i="16"/>
  <c r="G221" i="16"/>
  <c r="H221" i="16"/>
  <c r="I221" i="16" s="1"/>
  <c r="F228" i="16"/>
  <c r="G228" i="16"/>
  <c r="H228" i="16"/>
  <c r="F235" i="16"/>
  <c r="G235" i="16"/>
  <c r="H235" i="16"/>
  <c r="I235" i="16" s="1"/>
  <c r="F242" i="16"/>
  <c r="G242" i="16"/>
  <c r="H242" i="16"/>
  <c r="I242" i="16" s="1"/>
  <c r="F249" i="16"/>
  <c r="G249" i="16"/>
  <c r="H249" i="16"/>
  <c r="I249" i="16" s="1"/>
  <c r="F3" i="17"/>
  <c r="G3" i="17"/>
  <c r="H3" i="17"/>
  <c r="I3" i="17" s="1"/>
  <c r="F10" i="17"/>
  <c r="G10" i="17"/>
  <c r="H10" i="17"/>
  <c r="I10" i="17" s="1"/>
  <c r="F17" i="17"/>
  <c r="G17" i="17"/>
  <c r="H17" i="17"/>
  <c r="I17" i="17" s="1"/>
  <c r="F24" i="17"/>
  <c r="G24" i="17"/>
  <c r="H24" i="17"/>
  <c r="I24" i="17" s="1"/>
  <c r="F31" i="17"/>
  <c r="G31" i="17"/>
  <c r="H31" i="17"/>
  <c r="I31" i="17" s="1"/>
  <c r="F38" i="17"/>
  <c r="G38" i="17"/>
  <c r="H38" i="17"/>
  <c r="F45" i="17"/>
  <c r="G45" i="17"/>
  <c r="H45" i="17"/>
  <c r="I45" i="17" s="1"/>
  <c r="F54" i="17"/>
  <c r="G54" i="17"/>
  <c r="H54" i="17"/>
  <c r="I54" i="17" s="1"/>
  <c r="F61" i="17"/>
  <c r="G61" i="17"/>
  <c r="H61" i="17"/>
  <c r="I61" i="17" s="1"/>
  <c r="F68" i="17"/>
  <c r="G68" i="17"/>
  <c r="H68" i="17"/>
  <c r="I68" i="17" s="1"/>
  <c r="F75" i="17"/>
  <c r="G75" i="17"/>
  <c r="H75" i="17"/>
  <c r="I75" i="17" s="1"/>
  <c r="F82" i="17"/>
  <c r="G82" i="17"/>
  <c r="H82" i="17"/>
  <c r="I82" i="17" s="1"/>
  <c r="F89" i="17"/>
  <c r="G89" i="17"/>
  <c r="H89" i="17"/>
  <c r="I89" i="17" s="1"/>
  <c r="F96" i="17"/>
  <c r="G96" i="17"/>
  <c r="H96" i="17"/>
  <c r="F105" i="17"/>
  <c r="G105" i="17"/>
  <c r="H105" i="17"/>
  <c r="I105" i="17" s="1"/>
  <c r="F112" i="17"/>
  <c r="G112" i="17"/>
  <c r="H112" i="17"/>
  <c r="I112" i="17" s="1"/>
  <c r="F119" i="17"/>
  <c r="G119" i="17"/>
  <c r="H119" i="17"/>
  <c r="I119" i="17" s="1"/>
  <c r="F126" i="17"/>
  <c r="G126" i="17"/>
  <c r="H126" i="17"/>
  <c r="I126" i="17" s="1"/>
  <c r="F133" i="17"/>
  <c r="G133" i="17"/>
  <c r="H133" i="17"/>
  <c r="I133" i="17" s="1"/>
  <c r="F140" i="17"/>
  <c r="G140" i="17"/>
  <c r="H140" i="17"/>
  <c r="I140" i="17" s="1"/>
  <c r="F147" i="17"/>
  <c r="G147" i="17"/>
  <c r="H147" i="17"/>
  <c r="I147" i="17" s="1"/>
  <c r="F156" i="17"/>
  <c r="G156" i="17"/>
  <c r="H156" i="17"/>
  <c r="F163" i="17"/>
  <c r="G163" i="17"/>
  <c r="H163" i="17"/>
  <c r="I163" i="17" s="1"/>
  <c r="F170" i="17"/>
  <c r="G170" i="17"/>
  <c r="H170" i="17"/>
  <c r="I170" i="17" s="1"/>
  <c r="F177" i="17"/>
  <c r="G177" i="17"/>
  <c r="H177" i="17"/>
  <c r="I177" i="17" s="1"/>
  <c r="F184" i="17"/>
  <c r="G184" i="17"/>
  <c r="H184" i="17"/>
  <c r="I184" i="17" s="1"/>
  <c r="F191" i="17"/>
  <c r="G191" i="17"/>
  <c r="H191" i="17"/>
  <c r="I191" i="17" s="1"/>
  <c r="F198" i="17"/>
  <c r="G198" i="17"/>
  <c r="H198" i="17"/>
  <c r="I198" i="17" s="1"/>
  <c r="F207" i="17"/>
  <c r="G207" i="17"/>
  <c r="H207" i="17"/>
  <c r="I207" i="17" s="1"/>
  <c r="F214" i="17"/>
  <c r="G214" i="17"/>
  <c r="H214" i="17"/>
  <c r="F3" i="4"/>
  <c r="G3" i="4"/>
  <c r="H3" i="4"/>
  <c r="I3" i="4" s="1"/>
  <c r="F10" i="4"/>
  <c r="G10" i="4"/>
  <c r="H10" i="4"/>
  <c r="I10" i="4" s="1"/>
  <c r="F17" i="4"/>
  <c r="G17" i="4"/>
  <c r="H17" i="4"/>
  <c r="I17" i="4" s="1"/>
  <c r="F24" i="4"/>
  <c r="G24" i="4"/>
  <c r="H24" i="4"/>
  <c r="F31" i="4"/>
  <c r="G31" i="4"/>
  <c r="H31" i="4"/>
  <c r="I31" i="4" s="1"/>
  <c r="F38" i="4"/>
  <c r="G38" i="4"/>
  <c r="H38" i="4"/>
  <c r="I38" i="4" s="1"/>
  <c r="F45" i="4"/>
  <c r="G45" i="4"/>
  <c r="H45" i="4"/>
  <c r="I45" i="4" s="1"/>
  <c r="F54" i="4"/>
  <c r="G54" i="4"/>
  <c r="H54" i="4"/>
  <c r="I54" i="4" s="1"/>
  <c r="F61" i="4"/>
  <c r="G61" i="4"/>
  <c r="H61" i="4"/>
  <c r="I61" i="4" s="1"/>
  <c r="F68" i="4"/>
  <c r="G68" i="4"/>
  <c r="H68" i="4"/>
  <c r="I68" i="4" s="1"/>
  <c r="F75" i="4"/>
  <c r="G75" i="4"/>
  <c r="H75" i="4"/>
  <c r="I75" i="4" s="1"/>
  <c r="F82" i="4"/>
  <c r="G82" i="4"/>
  <c r="H82" i="4"/>
  <c r="F89" i="4"/>
  <c r="G89" i="4"/>
  <c r="H89" i="4"/>
  <c r="I89" i="4" s="1"/>
  <c r="F96" i="4"/>
  <c r="G96" i="4"/>
  <c r="H96" i="4"/>
  <c r="I96" i="4" s="1"/>
  <c r="F105" i="4"/>
  <c r="G105" i="4"/>
  <c r="H105" i="4"/>
  <c r="I105" i="4" s="1"/>
  <c r="F112" i="4"/>
  <c r="G112" i="4"/>
  <c r="H112" i="4"/>
  <c r="I112" i="4" s="1"/>
  <c r="F119" i="4"/>
  <c r="G119" i="4"/>
  <c r="H119" i="4"/>
  <c r="I119" i="4" s="1"/>
  <c r="F126" i="4"/>
  <c r="G126" i="4"/>
  <c r="H126" i="4"/>
  <c r="I126" i="4" s="1"/>
  <c r="F133" i="4"/>
  <c r="G133" i="4"/>
  <c r="H133" i="4"/>
  <c r="I133" i="4" s="1"/>
  <c r="F140" i="4"/>
  <c r="G140" i="4"/>
  <c r="H140" i="4"/>
  <c r="I140" i="4" s="1"/>
  <c r="F147" i="4"/>
  <c r="G147" i="4"/>
  <c r="H147" i="4"/>
  <c r="I147" i="4" s="1"/>
  <c r="F156" i="4"/>
  <c r="G156" i="4"/>
  <c r="H156" i="4"/>
  <c r="I156" i="4" s="1"/>
  <c r="F163" i="4"/>
  <c r="G163" i="4"/>
  <c r="H163" i="4"/>
  <c r="I163" i="4" s="1"/>
  <c r="F170" i="4"/>
  <c r="G170" i="4"/>
  <c r="H170" i="4"/>
  <c r="I170" i="4" s="1"/>
  <c r="F177" i="4"/>
  <c r="G177" i="4"/>
  <c r="H177" i="4"/>
  <c r="I177" i="4" s="1"/>
  <c r="F184" i="4"/>
  <c r="G184" i="4"/>
  <c r="H184" i="4"/>
  <c r="I184" i="4" s="1"/>
  <c r="F191" i="4"/>
  <c r="G191" i="4"/>
  <c r="H191" i="4"/>
  <c r="I191" i="4" s="1"/>
  <c r="F198" i="4"/>
  <c r="G198" i="4"/>
  <c r="H198" i="4"/>
  <c r="I198" i="4" s="1"/>
  <c r="F207" i="4"/>
  <c r="G207" i="4"/>
  <c r="H207" i="4"/>
  <c r="I207" i="4" s="1"/>
  <c r="F214" i="4"/>
  <c r="G214" i="4"/>
  <c r="H214" i="4"/>
  <c r="I214" i="4" s="1"/>
  <c r="I36" i="10"/>
  <c r="I37" i="10"/>
  <c r="J37" i="10"/>
  <c r="I38" i="10"/>
  <c r="I39" i="10"/>
  <c r="I40" i="10"/>
  <c r="J40" i="10"/>
  <c r="I41" i="10"/>
  <c r="J41" i="10"/>
  <c r="I42" i="10"/>
  <c r="I43" i="10"/>
  <c r="J43" i="10"/>
  <c r="I44" i="10"/>
  <c r="I45" i="10"/>
  <c r="I46" i="10"/>
  <c r="J46" i="10"/>
  <c r="I47" i="10"/>
  <c r="F44" i="2" l="1"/>
  <c r="F15" i="2"/>
  <c r="F29" i="2"/>
  <c r="F25" i="2"/>
  <c r="F21" i="2"/>
  <c r="F31" i="2" s="1"/>
</calcChain>
</file>

<file path=xl/sharedStrings.xml><?xml version="1.0" encoding="utf-8"?>
<sst xmlns="http://schemas.openxmlformats.org/spreadsheetml/2006/main" count="2383" uniqueCount="122">
  <si>
    <t>ガスケット幅(W)</t>
    <rPh sb="5" eb="6">
      <t>ハバ</t>
    </rPh>
    <phoneticPr fontId="2"/>
  </si>
  <si>
    <t>ガスケット外径</t>
    <rPh sb="5" eb="6">
      <t>ガイ</t>
    </rPh>
    <rPh sb="6" eb="7">
      <t>ケイ</t>
    </rPh>
    <phoneticPr fontId="2"/>
  </si>
  <si>
    <t>材料費</t>
    <rPh sb="0" eb="3">
      <t>ザイリョウヒ</t>
    </rPh>
    <phoneticPr fontId="2"/>
  </si>
  <si>
    <t>融着個(@7,000)</t>
    <rPh sb="0" eb="1">
      <t>ユウ</t>
    </rPh>
    <rPh sb="1" eb="2">
      <t>チャク</t>
    </rPh>
    <rPh sb="2" eb="3">
      <t>コ</t>
    </rPh>
    <phoneticPr fontId="2"/>
  </si>
  <si>
    <t>加工費</t>
    <rPh sb="0" eb="3">
      <t>カコウヒ</t>
    </rPh>
    <phoneticPr fontId="2"/>
  </si>
  <si>
    <t>ゲージ代</t>
    <rPh sb="3" eb="4">
      <t>ダイ</t>
    </rPh>
    <phoneticPr fontId="2"/>
  </si>
  <si>
    <t>取り枚数</t>
    <rPh sb="0" eb="1">
      <t>ト</t>
    </rPh>
    <rPh sb="2" eb="4">
      <t>マイスウ</t>
    </rPh>
    <phoneticPr fontId="2"/>
  </si>
  <si>
    <t>1300SQ</t>
    <phoneticPr fontId="2"/>
  </si>
  <si>
    <t>1270SQ</t>
    <phoneticPr fontId="2"/>
  </si>
  <si>
    <t>1500SQ</t>
    <phoneticPr fontId="2"/>
  </si>
  <si>
    <t>ガスケット幅</t>
    <rPh sb="5" eb="6">
      <t>ハバ</t>
    </rPh>
    <phoneticPr fontId="2"/>
  </si>
  <si>
    <t>融着個</t>
    <rPh sb="0" eb="1">
      <t>ユウ</t>
    </rPh>
    <rPh sb="1" eb="2">
      <t>チャク</t>
    </rPh>
    <rPh sb="2" eb="3">
      <t>コ</t>
    </rPh>
    <phoneticPr fontId="2"/>
  </si>
  <si>
    <t>ガスケットの製品外径</t>
    <rPh sb="6" eb="8">
      <t>セイヒン</t>
    </rPh>
    <rPh sb="8" eb="9">
      <t>ガイ</t>
    </rPh>
    <rPh sb="9" eb="10">
      <t>ケイ</t>
    </rPh>
    <phoneticPr fontId="2"/>
  </si>
  <si>
    <t>ガスケットの製品幅</t>
    <rPh sb="6" eb="8">
      <t>セイヒン</t>
    </rPh>
    <rPh sb="8" eb="9">
      <t>ハバ</t>
    </rPh>
    <phoneticPr fontId="2"/>
  </si>
  <si>
    <t>考え中</t>
    <rPh sb="0" eb="1">
      <t>カンガ</t>
    </rPh>
    <rPh sb="2" eb="3">
      <t>チュウ</t>
    </rPh>
    <phoneticPr fontId="2"/>
  </si>
  <si>
    <t>各サイズ毎の融着個数(@7,000)</t>
    <rPh sb="0" eb="1">
      <t>カク</t>
    </rPh>
    <rPh sb="4" eb="5">
      <t>ゴト</t>
    </rPh>
    <rPh sb="6" eb="7">
      <t>ユウ</t>
    </rPh>
    <rPh sb="7" eb="8">
      <t>チャク</t>
    </rPh>
    <rPh sb="8" eb="9">
      <t>コ</t>
    </rPh>
    <rPh sb="9" eb="10">
      <t>スウ</t>
    </rPh>
    <phoneticPr fontId="2"/>
  </si>
  <si>
    <t>・・・・・</t>
    <phoneticPr fontId="2"/>
  </si>
  <si>
    <t>V#7010</t>
    <phoneticPr fontId="2"/>
  </si>
  <si>
    <t>V#7020</t>
    <phoneticPr fontId="2"/>
  </si>
  <si>
    <t>V#GF300</t>
    <phoneticPr fontId="2"/>
  </si>
  <si>
    <t>製品外径 X 2 (現在使用の算出表が限りなくこの式の値に近いため参考)</t>
    <rPh sb="0" eb="2">
      <t>セイヒン</t>
    </rPh>
    <rPh sb="2" eb="3">
      <t>ガイ</t>
    </rPh>
    <rPh sb="3" eb="4">
      <t>ケイ</t>
    </rPh>
    <rPh sb="10" eb="12">
      <t>ゲンザイ</t>
    </rPh>
    <rPh sb="12" eb="14">
      <t>シヨウ</t>
    </rPh>
    <rPh sb="15" eb="17">
      <t>サンシュツ</t>
    </rPh>
    <rPh sb="17" eb="18">
      <t>ヒョウ</t>
    </rPh>
    <rPh sb="19" eb="20">
      <t>カギ</t>
    </rPh>
    <rPh sb="25" eb="26">
      <t>シキ</t>
    </rPh>
    <rPh sb="27" eb="28">
      <t>アタイ</t>
    </rPh>
    <rPh sb="29" eb="30">
      <t>チカ</t>
    </rPh>
    <rPh sb="33" eb="35">
      <t>サンコウ</t>
    </rPh>
    <phoneticPr fontId="2"/>
  </si>
  <si>
    <t>V#GF300</t>
    <phoneticPr fontId="2"/>
  </si>
  <si>
    <t>各種説明</t>
    <rPh sb="0" eb="2">
      <t>カクシュ</t>
    </rPh>
    <rPh sb="2" eb="4">
      <t>セツメイ</t>
    </rPh>
    <phoneticPr fontId="2"/>
  </si>
  <si>
    <t>今使われている価格算出法では、融着可能製品(7010・7020・7026・ＧＦ300)全てをフォローする事が</t>
    <rPh sb="0" eb="1">
      <t>イマ</t>
    </rPh>
    <rPh sb="1" eb="2">
      <t>ツカ</t>
    </rPh>
    <rPh sb="7" eb="9">
      <t>カカク</t>
    </rPh>
    <rPh sb="9" eb="11">
      <t>サンシュツ</t>
    </rPh>
    <rPh sb="11" eb="12">
      <t>ホウ</t>
    </rPh>
    <rPh sb="15" eb="16">
      <t>ユウ</t>
    </rPh>
    <rPh sb="16" eb="17">
      <t>チャク</t>
    </rPh>
    <rPh sb="17" eb="19">
      <t>カノウ</t>
    </rPh>
    <rPh sb="19" eb="21">
      <t>セイヒン</t>
    </rPh>
    <rPh sb="43" eb="44">
      <t>スベ</t>
    </rPh>
    <rPh sb="52" eb="53">
      <t>コト</t>
    </rPh>
    <phoneticPr fontId="2"/>
  </si>
  <si>
    <t>：</t>
    <phoneticPr fontId="2"/>
  </si>
  <si>
    <t>「ジョイントガスケット算出式の値(V#6500)」 / 「融着個」</t>
    <rPh sb="11" eb="13">
      <t>サンシュツ</t>
    </rPh>
    <rPh sb="13" eb="14">
      <t>シキ</t>
    </rPh>
    <rPh sb="15" eb="16">
      <t>アタイ</t>
    </rPh>
    <rPh sb="29" eb="30">
      <t>ユウ</t>
    </rPh>
    <rPh sb="30" eb="31">
      <t>チャク</t>
    </rPh>
    <rPh sb="31" eb="32">
      <t>コ</t>
    </rPh>
    <phoneticPr fontId="2"/>
  </si>
  <si>
    <t>出来ません。何故ならば、素材寸法がそれぞれ違うのに単純に製品寸法だけで、融着箇所・材料費</t>
    <rPh sb="0" eb="2">
      <t>デキ</t>
    </rPh>
    <rPh sb="6" eb="8">
      <t>ナゼ</t>
    </rPh>
    <rPh sb="12" eb="14">
      <t>ソザイ</t>
    </rPh>
    <rPh sb="14" eb="16">
      <t>スンポウ</t>
    </rPh>
    <rPh sb="21" eb="22">
      <t>チガ</t>
    </rPh>
    <rPh sb="25" eb="27">
      <t>タンジュン</t>
    </rPh>
    <rPh sb="28" eb="30">
      <t>セイヒン</t>
    </rPh>
    <rPh sb="30" eb="32">
      <t>スンポウ</t>
    </rPh>
    <rPh sb="36" eb="37">
      <t>ユウ</t>
    </rPh>
    <rPh sb="37" eb="38">
      <t>チャク</t>
    </rPh>
    <rPh sb="38" eb="40">
      <t>カショ</t>
    </rPh>
    <rPh sb="41" eb="44">
      <t>ザイリョウヒ</t>
    </rPh>
    <phoneticPr fontId="2"/>
  </si>
  <si>
    <t>等を決めているからです。そこに疑問を抱き、今まで使用していた算出法も参考にしながら、自分なり</t>
    <rPh sb="0" eb="1">
      <t>トウ</t>
    </rPh>
    <rPh sb="2" eb="3">
      <t>キ</t>
    </rPh>
    <rPh sb="15" eb="17">
      <t>ギモン</t>
    </rPh>
    <rPh sb="18" eb="19">
      <t>イダ</t>
    </rPh>
    <rPh sb="21" eb="22">
      <t>イマ</t>
    </rPh>
    <rPh sb="24" eb="26">
      <t>シヨウ</t>
    </rPh>
    <rPh sb="30" eb="32">
      <t>サンシュツ</t>
    </rPh>
    <rPh sb="32" eb="33">
      <t>ホウ</t>
    </rPh>
    <rPh sb="34" eb="36">
      <t>サンコウ</t>
    </rPh>
    <rPh sb="42" eb="44">
      <t>ジブン</t>
    </rPh>
    <phoneticPr fontId="2"/>
  </si>
  <si>
    <t>にCADなどを使用してデータを取ってみました。</t>
    <rPh sb="7" eb="9">
      <t>シヨウ</t>
    </rPh>
    <rPh sb="15" eb="16">
      <t>ト</t>
    </rPh>
    <phoneticPr fontId="2"/>
  </si>
  <si>
    <t>考案理由？</t>
    <rPh sb="0" eb="2">
      <t>コウアン</t>
    </rPh>
    <rPh sb="2" eb="4">
      <t>リユウ</t>
    </rPh>
    <phoneticPr fontId="2"/>
  </si>
  <si>
    <t>例えば、</t>
    <rPh sb="0" eb="1">
      <t>タト</t>
    </rPh>
    <phoneticPr fontId="2"/>
  </si>
  <si>
    <t>など</t>
    <phoneticPr fontId="2"/>
  </si>
  <si>
    <r>
      <t xml:space="preserve">「各素材価格 </t>
    </r>
    <r>
      <rPr>
        <sz val="11"/>
        <rFont val="ＭＳ Ｐゴシック"/>
        <family val="3"/>
        <charset val="128"/>
      </rPr>
      <t>/ 取り枚数 X 使用枚数(=融着個) X α」</t>
    </r>
    <rPh sb="1" eb="2">
      <t>カク</t>
    </rPh>
    <rPh sb="2" eb="4">
      <t>ソザイ</t>
    </rPh>
    <rPh sb="4" eb="6">
      <t>カカク</t>
    </rPh>
    <rPh sb="9" eb="10">
      <t>ト</t>
    </rPh>
    <rPh sb="11" eb="13">
      <t>マイスウ</t>
    </rPh>
    <rPh sb="16" eb="18">
      <t>シヨウ</t>
    </rPh>
    <rPh sb="18" eb="20">
      <t>マイスウ</t>
    </rPh>
    <rPh sb="22" eb="23">
      <t>ユウ</t>
    </rPh>
    <rPh sb="23" eb="24">
      <t>チャク</t>
    </rPh>
    <rPh sb="24" eb="25">
      <t>コ</t>
    </rPh>
    <phoneticPr fontId="2"/>
  </si>
  <si>
    <t>各素材における「製品幅+50mm(OD +25mm、ID +25mm」の弧の取り枚数</t>
    <rPh sb="0" eb="1">
      <t>カク</t>
    </rPh>
    <rPh sb="1" eb="3">
      <t>ソザイ</t>
    </rPh>
    <rPh sb="8" eb="10">
      <t>セイヒン</t>
    </rPh>
    <rPh sb="10" eb="11">
      <t>ハバ</t>
    </rPh>
    <rPh sb="36" eb="37">
      <t>コ</t>
    </rPh>
    <rPh sb="38" eb="39">
      <t>ト</t>
    </rPh>
    <rPh sb="40" eb="42">
      <t>マイスウ</t>
    </rPh>
    <phoneticPr fontId="2"/>
  </si>
  <si>
    <t>(弧と弧の間隔は約10m/m)</t>
    <phoneticPr fontId="2"/>
  </si>
  <si>
    <t>問題点</t>
    <rPh sb="0" eb="3">
      <t>モンダイテン</t>
    </rPh>
    <phoneticPr fontId="2"/>
  </si>
  <si>
    <t>素材によっては、厚みが薄いものがB/Cが高くなる可能性が出てきてしまう。何故ならば、例えば、</t>
    <rPh sb="0" eb="2">
      <t>ソザイ</t>
    </rPh>
    <rPh sb="8" eb="9">
      <t>アツ</t>
    </rPh>
    <rPh sb="11" eb="12">
      <t>ウス</t>
    </rPh>
    <rPh sb="20" eb="21">
      <t>タカ</t>
    </rPh>
    <rPh sb="24" eb="27">
      <t>カノウセイ</t>
    </rPh>
    <rPh sb="28" eb="29">
      <t>デ</t>
    </rPh>
    <rPh sb="36" eb="38">
      <t>ナゼ</t>
    </rPh>
    <rPh sb="42" eb="43">
      <t>タト</t>
    </rPh>
    <phoneticPr fontId="2"/>
  </si>
  <si>
    <t>7020の1.5Tと2Tとでは素材寸法が違うため(1.5Ｔは1000SQ、2Tは1270SQ)、1.5Tの方が融着箇所</t>
    <rPh sb="15" eb="17">
      <t>ソザイ</t>
    </rPh>
    <rPh sb="17" eb="19">
      <t>スンポウ</t>
    </rPh>
    <rPh sb="20" eb="21">
      <t>チガ</t>
    </rPh>
    <rPh sb="53" eb="54">
      <t>ホウ</t>
    </rPh>
    <rPh sb="55" eb="56">
      <t>ユウ</t>
    </rPh>
    <rPh sb="56" eb="57">
      <t>チャク</t>
    </rPh>
    <rPh sb="57" eb="59">
      <t>カショ</t>
    </rPh>
    <phoneticPr fontId="2"/>
  </si>
  <si>
    <t>が増えてしまう事が出てきます。そうした時に、融着工賃@7,000の差はかなり大きい為に価格の逆</t>
    <rPh sb="1" eb="2">
      <t>フ</t>
    </rPh>
    <rPh sb="7" eb="8">
      <t>コト</t>
    </rPh>
    <rPh sb="9" eb="10">
      <t>デ</t>
    </rPh>
    <rPh sb="19" eb="20">
      <t>トキ</t>
    </rPh>
    <rPh sb="22" eb="23">
      <t>ユウ</t>
    </rPh>
    <rPh sb="23" eb="24">
      <t>チャク</t>
    </rPh>
    <rPh sb="24" eb="26">
      <t>コウチン</t>
    </rPh>
    <rPh sb="33" eb="34">
      <t>サ</t>
    </rPh>
    <rPh sb="38" eb="39">
      <t>オオ</t>
    </rPh>
    <rPh sb="41" eb="42">
      <t>タメ</t>
    </rPh>
    <rPh sb="43" eb="45">
      <t>カカク</t>
    </rPh>
    <rPh sb="46" eb="47">
      <t>ギャク</t>
    </rPh>
    <phoneticPr fontId="2"/>
  </si>
  <si>
    <t>転が起こると思われます。</t>
    <rPh sb="0" eb="1">
      <t>テン</t>
    </rPh>
    <rPh sb="2" eb="3">
      <t>オ</t>
    </rPh>
    <rPh sb="6" eb="7">
      <t>オモ</t>
    </rPh>
    <phoneticPr fontId="2"/>
  </si>
  <si>
    <t>また、素材・サイズ関係無しに製品のサイズだけで融着箇所数を統一するのであれば、今回収集した</t>
    <rPh sb="3" eb="5">
      <t>ソザイ</t>
    </rPh>
    <rPh sb="9" eb="11">
      <t>カンケイ</t>
    </rPh>
    <rPh sb="11" eb="12">
      <t>ナ</t>
    </rPh>
    <rPh sb="14" eb="16">
      <t>セイヒン</t>
    </rPh>
    <rPh sb="23" eb="24">
      <t>ユウ</t>
    </rPh>
    <rPh sb="24" eb="25">
      <t>チャク</t>
    </rPh>
    <rPh sb="25" eb="27">
      <t>カショ</t>
    </rPh>
    <rPh sb="27" eb="28">
      <t>スウ</t>
    </rPh>
    <rPh sb="29" eb="31">
      <t>トウイツ</t>
    </rPh>
    <rPh sb="39" eb="41">
      <t>コンカイ</t>
    </rPh>
    <rPh sb="41" eb="43">
      <t>シュウシュウ</t>
    </rPh>
    <phoneticPr fontId="2"/>
  </si>
  <si>
    <t>材料の取り方では正確な材料費が出ないです(斜めに材料取りをしなくてはならないことが出てきて</t>
    <rPh sb="0" eb="2">
      <t>ザイリョウ</t>
    </rPh>
    <rPh sb="3" eb="4">
      <t>ト</t>
    </rPh>
    <rPh sb="5" eb="6">
      <t>カタ</t>
    </rPh>
    <rPh sb="8" eb="10">
      <t>セイカク</t>
    </rPh>
    <rPh sb="11" eb="14">
      <t>ザイリョウヒ</t>
    </rPh>
    <rPh sb="15" eb="16">
      <t>デ</t>
    </rPh>
    <rPh sb="21" eb="22">
      <t>ナナ</t>
    </rPh>
    <rPh sb="24" eb="26">
      <t>ザイリョウ</t>
    </rPh>
    <rPh sb="26" eb="27">
      <t>ト</t>
    </rPh>
    <rPh sb="41" eb="42">
      <t>デ</t>
    </rPh>
    <phoneticPr fontId="2"/>
  </si>
  <si>
    <t>しまう為。例えばφ1600位の製品の場合、現状4ヶ所融着であるが7000の1300SQでは取り枚数10</t>
    <rPh sb="3" eb="4">
      <t>タメ</t>
    </rPh>
    <rPh sb="5" eb="6">
      <t>タト</t>
    </rPh>
    <rPh sb="13" eb="14">
      <t>クライ</t>
    </rPh>
    <rPh sb="15" eb="17">
      <t>セイヒン</t>
    </rPh>
    <rPh sb="18" eb="20">
      <t>バアイ</t>
    </rPh>
    <rPh sb="21" eb="23">
      <t>ゲンジョウ</t>
    </rPh>
    <rPh sb="25" eb="26">
      <t>ショ</t>
    </rPh>
    <rPh sb="26" eb="27">
      <t>ユウ</t>
    </rPh>
    <rPh sb="27" eb="28">
      <t>チャク</t>
    </rPh>
    <rPh sb="45" eb="46">
      <t>ト</t>
    </rPh>
    <rPh sb="47" eb="49">
      <t>マイスウ</t>
    </rPh>
    <phoneticPr fontId="2"/>
  </si>
  <si>
    <t>に対し、7020の1000SQでは2～3枚しか取れない。)</t>
    <rPh sb="1" eb="2">
      <t>タイ</t>
    </rPh>
    <rPh sb="20" eb="21">
      <t>マイ</t>
    </rPh>
    <rPh sb="23" eb="24">
      <t>ト</t>
    </rPh>
    <phoneticPr fontId="2"/>
  </si>
  <si>
    <t>GF300</t>
    <phoneticPr fontId="2"/>
  </si>
  <si>
    <t>3T</t>
    <phoneticPr fontId="2"/>
  </si>
  <si>
    <t>2T</t>
    <phoneticPr fontId="2"/>
  </si>
  <si>
    <t>1.5T</t>
    <phoneticPr fontId="2"/>
  </si>
  <si>
    <t>素材寸法</t>
    <rPh sb="0" eb="2">
      <t>ソザイ</t>
    </rPh>
    <rPh sb="2" eb="4">
      <t>スンポウ</t>
    </rPh>
    <phoneticPr fontId="2"/>
  </si>
  <si>
    <t>素材厚み</t>
    <rPh sb="0" eb="2">
      <t>ソザイ</t>
    </rPh>
    <rPh sb="2" eb="3">
      <t>アツ</t>
    </rPh>
    <phoneticPr fontId="2"/>
  </si>
  <si>
    <t>品番</t>
    <rPh sb="0" eb="2">
      <t>ヒンバン</t>
    </rPh>
    <phoneticPr fontId="2"/>
  </si>
  <si>
    <t>素材仕入れ価格</t>
    <rPh sb="0" eb="2">
      <t>ソザイ</t>
    </rPh>
    <rPh sb="2" eb="4">
      <t>シイ</t>
    </rPh>
    <rPh sb="5" eb="7">
      <t>カカク</t>
    </rPh>
    <phoneticPr fontId="2"/>
  </si>
  <si>
    <t>売り値</t>
    <rPh sb="0" eb="1">
      <t>ウ</t>
    </rPh>
    <rPh sb="2" eb="3">
      <t>ネ</t>
    </rPh>
    <phoneticPr fontId="2"/>
  </si>
  <si>
    <t>V#GF300-3T</t>
    <phoneticPr fontId="2"/>
  </si>
  <si>
    <t>仕入れ</t>
    <rPh sb="0" eb="2">
      <t>シイ</t>
    </rPh>
    <phoneticPr fontId="2"/>
  </si>
  <si>
    <t>売り</t>
    <rPh sb="0" eb="1">
      <t>ウ</t>
    </rPh>
    <phoneticPr fontId="2"/>
  </si>
  <si>
    <t>㎡単価</t>
    <rPh sb="1" eb="3">
      <t>タンカ</t>
    </rPh>
    <phoneticPr fontId="2"/>
  </si>
  <si>
    <t>比率</t>
    <rPh sb="0" eb="2">
      <t>ヒリツ</t>
    </rPh>
    <phoneticPr fontId="2"/>
  </si>
  <si>
    <t>平均値</t>
    <rPh sb="0" eb="3">
      <t>ヘイキンチ</t>
    </rPh>
    <phoneticPr fontId="2"/>
  </si>
  <si>
    <t>1000SQ</t>
    <phoneticPr fontId="2"/>
  </si>
  <si>
    <t>3T</t>
    <phoneticPr fontId="2"/>
  </si>
  <si>
    <t>2T</t>
    <phoneticPr fontId="2"/>
  </si>
  <si>
    <t>1.5T</t>
    <phoneticPr fontId="2"/>
  </si>
  <si>
    <t>1220SQ</t>
    <phoneticPr fontId="2"/>
  </si>
  <si>
    <r>
      <t>2Tは　</t>
    </r>
    <r>
      <rPr>
        <b/>
        <sz val="11"/>
        <color indexed="10"/>
        <rFont val="ＭＳ Ｐゴシック"/>
        <family val="3"/>
        <charset val="128"/>
      </rPr>
      <t xml:space="preserve">X0.67  </t>
    </r>
    <r>
      <rPr>
        <sz val="11"/>
        <rFont val="ＭＳ Ｐゴシック"/>
        <family val="3"/>
        <charset val="128"/>
      </rPr>
      <t>1.5Tは</t>
    </r>
    <r>
      <rPr>
        <b/>
        <sz val="11"/>
        <color indexed="10"/>
        <rFont val="ＭＳ Ｐゴシック"/>
        <family val="3"/>
        <charset val="128"/>
      </rPr>
      <t>　X0.5</t>
    </r>
    <phoneticPr fontId="2"/>
  </si>
  <si>
    <t>1300SQ 3T</t>
    <phoneticPr fontId="2"/>
  </si>
  <si>
    <t>1500SQ 3T</t>
    <phoneticPr fontId="2"/>
  </si>
  <si>
    <t>1270SQ 1.5T</t>
    <phoneticPr fontId="2"/>
  </si>
  <si>
    <t>20以下</t>
  </si>
  <si>
    <t>20以下</t>
    <rPh sb="2" eb="4">
      <t>イカ</t>
    </rPh>
    <phoneticPr fontId="2"/>
  </si>
  <si>
    <r>
      <t>4</t>
    </r>
    <r>
      <rPr>
        <sz val="11"/>
        <rFont val="ＭＳ Ｐゴシック"/>
        <family val="3"/>
        <charset val="128"/>
      </rPr>
      <t>0以下</t>
    </r>
    <rPh sb="2" eb="4">
      <t>イカ</t>
    </rPh>
    <phoneticPr fontId="2"/>
  </si>
  <si>
    <r>
      <t>6</t>
    </r>
    <r>
      <rPr>
        <sz val="11"/>
        <rFont val="ＭＳ Ｐゴシック"/>
        <family val="3"/>
        <charset val="128"/>
      </rPr>
      <t>0以下</t>
    </r>
    <rPh sb="2" eb="4">
      <t>イカ</t>
    </rPh>
    <phoneticPr fontId="2"/>
  </si>
  <si>
    <r>
      <t>8</t>
    </r>
    <r>
      <rPr>
        <sz val="11"/>
        <rFont val="ＭＳ Ｐゴシック"/>
        <family val="3"/>
        <charset val="128"/>
      </rPr>
      <t>0以下</t>
    </r>
    <rPh sb="2" eb="4">
      <t>イカ</t>
    </rPh>
    <phoneticPr fontId="2"/>
  </si>
  <si>
    <r>
      <t>1</t>
    </r>
    <r>
      <rPr>
        <sz val="11"/>
        <rFont val="ＭＳ Ｐゴシック"/>
        <family val="3"/>
        <charset val="128"/>
      </rPr>
      <t>00以下</t>
    </r>
    <rPh sb="3" eb="5">
      <t>イカ</t>
    </rPh>
    <phoneticPr fontId="2"/>
  </si>
  <si>
    <r>
      <t>1</t>
    </r>
    <r>
      <rPr>
        <sz val="11"/>
        <rFont val="ＭＳ Ｐゴシック"/>
        <family val="3"/>
        <charset val="128"/>
      </rPr>
      <t>20以下</t>
    </r>
    <rPh sb="3" eb="5">
      <t>イカ</t>
    </rPh>
    <phoneticPr fontId="2"/>
  </si>
  <si>
    <r>
      <t>1</t>
    </r>
    <r>
      <rPr>
        <sz val="11"/>
        <rFont val="ＭＳ Ｐゴシック"/>
        <family val="3"/>
        <charset val="128"/>
      </rPr>
      <t>40以下</t>
    </r>
    <rPh sb="3" eb="5">
      <t>イカ</t>
    </rPh>
    <phoneticPr fontId="2"/>
  </si>
  <si>
    <t>40以下</t>
  </si>
  <si>
    <t>60以下</t>
  </si>
  <si>
    <t>80以下</t>
  </si>
  <si>
    <t>100以下</t>
  </si>
  <si>
    <t>120以下</t>
  </si>
  <si>
    <t>140以下</t>
  </si>
  <si>
    <t>承認</t>
    <rPh sb="0" eb="2">
      <t>ショウニン</t>
    </rPh>
    <phoneticPr fontId="2"/>
  </si>
  <si>
    <t>V#GF300</t>
  </si>
  <si>
    <t>SF300</t>
    <phoneticPr fontId="2"/>
  </si>
  <si>
    <t>・・・・・</t>
  </si>
  <si>
    <t>V#SF300</t>
    <phoneticPr fontId="2"/>
  </si>
  <si>
    <t>V#7026</t>
    <phoneticPr fontId="2"/>
  </si>
  <si>
    <t>1270SQ</t>
    <phoneticPr fontId="2"/>
  </si>
  <si>
    <t>1.05</t>
    <phoneticPr fontId="2"/>
  </si>
  <si>
    <r>
      <t>2Tは　</t>
    </r>
    <r>
      <rPr>
        <b/>
        <sz val="11"/>
        <color indexed="10"/>
        <rFont val="ＭＳ Ｐゴシック"/>
        <family val="3"/>
        <charset val="128"/>
      </rPr>
      <t>X0.91</t>
    </r>
    <phoneticPr fontId="2"/>
  </si>
  <si>
    <r>
      <t>2Tは　</t>
    </r>
    <r>
      <rPr>
        <b/>
        <sz val="11"/>
        <color indexed="10"/>
        <rFont val="ＭＳ Ｐゴシック"/>
        <family val="3"/>
        <charset val="128"/>
      </rPr>
      <t>X0.86</t>
    </r>
    <phoneticPr fontId="2"/>
  </si>
  <si>
    <t>1270SQ</t>
    <phoneticPr fontId="2"/>
  </si>
  <si>
    <r>
      <t>1.5Tは　</t>
    </r>
    <r>
      <rPr>
        <b/>
        <sz val="11"/>
        <color indexed="10"/>
        <rFont val="ＭＳ Ｐゴシック"/>
        <family val="3"/>
        <charset val="128"/>
      </rPr>
      <t>X0.8</t>
    </r>
    <phoneticPr fontId="2"/>
  </si>
  <si>
    <r>
      <t>2Tは　</t>
    </r>
    <r>
      <rPr>
        <b/>
        <sz val="11"/>
        <color indexed="10"/>
        <rFont val="ＭＳ Ｐゴシック"/>
        <family val="3"/>
        <charset val="128"/>
      </rPr>
      <t>X0.74</t>
    </r>
    <phoneticPr fontId="2"/>
  </si>
  <si>
    <r>
      <t>2Tは　</t>
    </r>
    <r>
      <rPr>
        <b/>
        <sz val="11"/>
        <color indexed="10"/>
        <rFont val="ＭＳ Ｐゴシック"/>
        <family val="3"/>
        <charset val="128"/>
      </rPr>
      <t>X0.7</t>
    </r>
    <phoneticPr fontId="2"/>
  </si>
  <si>
    <t>1270SQ 1.5T</t>
    <phoneticPr fontId="2"/>
  </si>
  <si>
    <t>改訂日</t>
    <rPh sb="0" eb="3">
      <t>カイテイビ</t>
    </rPh>
    <phoneticPr fontId="2"/>
  </si>
  <si>
    <t>改 訂 事 項</t>
    <rPh sb="0" eb="1">
      <t>カイ</t>
    </rPh>
    <rPh sb="2" eb="3">
      <t>テイ</t>
    </rPh>
    <rPh sb="4" eb="5">
      <t>コト</t>
    </rPh>
    <rPh sb="6" eb="7">
      <t>コウ</t>
    </rPh>
    <phoneticPr fontId="2"/>
  </si>
  <si>
    <t>担当</t>
    <rPh sb="0" eb="2">
      <t>タントウ</t>
    </rPh>
    <phoneticPr fontId="2"/>
  </si>
  <si>
    <t>新規作成</t>
    <rPh sb="0" eb="2">
      <t>シンキ</t>
    </rPh>
    <rPh sb="2" eb="4">
      <t>サクセイ</t>
    </rPh>
    <phoneticPr fontId="2"/>
  </si>
  <si>
    <t>中井</t>
    <rPh sb="0" eb="2">
      <t>ナカイ</t>
    </rPh>
    <phoneticPr fontId="2"/>
  </si>
  <si>
    <t>秋山</t>
    <rPh sb="0" eb="2">
      <t>アキヤマ</t>
    </rPh>
    <phoneticPr fontId="2"/>
  </si>
  <si>
    <t>素材寸法・仕入れ価格(7020、SF300)</t>
    <rPh sb="0" eb="2">
      <t>ソザイ</t>
    </rPh>
    <rPh sb="2" eb="4">
      <t>スンポウ</t>
    </rPh>
    <rPh sb="5" eb="7">
      <t>シイ</t>
    </rPh>
    <rPh sb="8" eb="10">
      <t>カカク</t>
    </rPh>
    <phoneticPr fontId="2"/>
  </si>
  <si>
    <t>1270SQ</t>
    <phoneticPr fontId="2"/>
  </si>
  <si>
    <t>1.0.0</t>
    <phoneticPr fontId="2"/>
  </si>
  <si>
    <t>1.0.1</t>
    <phoneticPr fontId="2"/>
  </si>
  <si>
    <t>Ver.</t>
    <phoneticPr fontId="2"/>
  </si>
  <si>
    <t>1.0.2</t>
    <phoneticPr fontId="2"/>
  </si>
  <si>
    <t>素材仕入れ価格変更(7010)</t>
    <rPh sb="0" eb="2">
      <t>ソザイ</t>
    </rPh>
    <rPh sb="2" eb="4">
      <t>シイ</t>
    </rPh>
    <rPh sb="5" eb="7">
      <t>カカク</t>
    </rPh>
    <rPh sb="7" eb="9">
      <t>ヘンコウ</t>
    </rPh>
    <phoneticPr fontId="2"/>
  </si>
  <si>
    <t>1.0.3</t>
    <phoneticPr fontId="2"/>
  </si>
  <si>
    <t>素材仕入れ価格変更
(ハイパーガスケット全般、7020、7026)</t>
    <rPh sb="0" eb="2">
      <t>ソザイ</t>
    </rPh>
    <rPh sb="2" eb="4">
      <t>シイ</t>
    </rPh>
    <rPh sb="5" eb="7">
      <t>カカク</t>
    </rPh>
    <rPh sb="7" eb="9">
      <t>ヘンコウ</t>
    </rPh>
    <rPh sb="20" eb="22">
      <t>ゼンパン</t>
    </rPh>
    <phoneticPr fontId="2"/>
  </si>
  <si>
    <t>1.0.4</t>
    <phoneticPr fontId="2"/>
  </si>
  <si>
    <t>加工費価格変更（ゲージ代部分）
(ハイパーガスケット全般、7020、7026)</t>
    <rPh sb="0" eb="3">
      <t>カコウヒ</t>
    </rPh>
    <rPh sb="3" eb="5">
      <t>カカク</t>
    </rPh>
    <rPh sb="5" eb="7">
      <t>ヘンコウ</t>
    </rPh>
    <rPh sb="11" eb="12">
      <t>ダイ</t>
    </rPh>
    <rPh sb="12" eb="14">
      <t>ブブン</t>
    </rPh>
    <rPh sb="26" eb="28">
      <t>ゼンパン</t>
    </rPh>
    <phoneticPr fontId="2"/>
  </si>
  <si>
    <t>1.0.5</t>
    <phoneticPr fontId="2"/>
  </si>
  <si>
    <t>素材仕入れ価格変更
(7026、GF300)</t>
    <rPh sb="0" eb="2">
      <t>ソザイ</t>
    </rPh>
    <rPh sb="2" eb="4">
      <t>シイ</t>
    </rPh>
    <rPh sb="5" eb="7">
      <t>カカク</t>
    </rPh>
    <rPh sb="7" eb="9">
      <t>ヘンコウ</t>
    </rPh>
    <phoneticPr fontId="2"/>
  </si>
  <si>
    <t>1.0.6</t>
    <phoneticPr fontId="2"/>
  </si>
  <si>
    <t>素材仕入れ価格変更
(7010)</t>
    <rPh sb="0" eb="2">
      <t>ソザイ</t>
    </rPh>
    <rPh sb="2" eb="4">
      <t>シイ</t>
    </rPh>
    <rPh sb="5" eb="7">
      <t>カカク</t>
    </rPh>
    <rPh sb="7" eb="9">
      <t>ヘンコウ</t>
    </rPh>
    <phoneticPr fontId="2"/>
  </si>
  <si>
    <t>Ver.1.0.7</t>
    <phoneticPr fontId="2"/>
  </si>
  <si>
    <t>2022/9/1 更新</t>
    <phoneticPr fontId="2"/>
  </si>
  <si>
    <t>1.0.7</t>
    <phoneticPr fontId="2"/>
  </si>
  <si>
    <t>素材仕入れ価格変更
(ハイパーガスケット全般、702x)</t>
    <rPh sb="0" eb="2">
      <t>ソザイ</t>
    </rPh>
    <rPh sb="2" eb="4">
      <t>シイ</t>
    </rPh>
    <rPh sb="5" eb="7">
      <t>カカク</t>
    </rPh>
    <rPh sb="7" eb="9">
      <t>ヘンコウ</t>
    </rPh>
    <rPh sb="20" eb="22">
      <t>ゼンパン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</si>
</sst>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b/>
      <sz val="11"/>
      <color indexed="10"/>
      <name val="ＭＳ Ｐゴシック"/>
      <family val="3"/>
      <charset val="128"/>
    </font>
    <font>
      <b/>
      <sz val="11"/>
      <name val="ＭＳ Ｐゴシック"/>
      <family val="3"/>
      <charset val="128"/>
    </font>
    <font>
      <b/>
      <sz val="10"/>
      <color indexed="10"/>
      <name val="ＭＳ Ｐゴシック"/>
      <family val="3"/>
      <charset val="128"/>
    </font>
    <font>
      <sz val="10"/>
      <name val="ＭＳ Ｐゴシック"/>
      <family val="3"/>
      <charset val="128"/>
    </font>
    <font>
      <sz val="11"/>
      <name val="ＭＳ Ｐ明朝"/>
      <family val="1"/>
      <charset val="128"/>
    </font>
    <font>
      <sz val="10"/>
      <name val="ＭＳ Ｐ明朝"/>
      <family val="1"/>
      <charset val="128"/>
    </font>
    <font>
      <sz val="11"/>
      <color rgb="FFFF0000"/>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14999847407452621"/>
        <bgColor indexed="64"/>
      </patternFill>
    </fill>
  </fills>
  <borders count="78">
    <border>
      <left/>
      <right/>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double">
        <color indexed="64"/>
      </right>
      <top style="thin">
        <color indexed="64"/>
      </top>
      <bottom style="medium">
        <color indexed="64"/>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style="thin">
        <color indexed="64"/>
      </top>
      <bottom/>
      <diagonal/>
    </border>
    <border>
      <left style="double">
        <color indexed="64"/>
      </left>
      <right style="double">
        <color indexed="64"/>
      </right>
      <top style="double">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10"/>
      </bottom>
      <diagonal/>
    </border>
    <border>
      <left style="thin">
        <color indexed="64"/>
      </left>
      <right/>
      <top style="double">
        <color indexed="10"/>
      </top>
      <bottom style="thin">
        <color indexed="64"/>
      </bottom>
      <diagonal/>
    </border>
    <border>
      <left style="thin">
        <color indexed="64"/>
      </left>
      <right/>
      <top style="thin">
        <color indexed="64"/>
      </top>
      <bottom style="double">
        <color indexed="10"/>
      </bottom>
      <diagonal/>
    </border>
    <border>
      <left/>
      <right/>
      <top style="hair">
        <color indexed="64"/>
      </top>
      <bottom style="hair">
        <color indexed="64"/>
      </bottom>
      <diagonal/>
    </border>
    <border>
      <left/>
      <right/>
      <top style="hair">
        <color indexed="64"/>
      </top>
      <bottom style="thin">
        <color indexed="64"/>
      </bottom>
      <diagonal/>
    </border>
    <border>
      <left style="double">
        <color indexed="64"/>
      </left>
      <right style="thin">
        <color indexed="64"/>
      </right>
      <top style="thin">
        <color indexed="64"/>
      </top>
      <bottom style="double">
        <color indexed="10"/>
      </bottom>
      <diagonal/>
    </border>
    <border>
      <left/>
      <right style="thin">
        <color indexed="64"/>
      </right>
      <top style="thin">
        <color indexed="64"/>
      </top>
      <bottom style="double">
        <color indexed="10"/>
      </bottom>
      <diagonal/>
    </border>
    <border>
      <left style="double">
        <color indexed="64"/>
      </left>
      <right style="thin">
        <color indexed="64"/>
      </right>
      <top style="thin">
        <color indexed="64"/>
      </top>
      <bottom style="thin">
        <color indexed="10"/>
      </bottom>
      <diagonal/>
    </border>
    <border>
      <left/>
      <right style="thin">
        <color indexed="64"/>
      </right>
      <top style="thin">
        <color indexed="64"/>
      </top>
      <bottom style="thin">
        <color indexed="10"/>
      </bottom>
      <diagonal/>
    </border>
    <border>
      <left style="double">
        <color indexed="64"/>
      </left>
      <right style="double">
        <color indexed="64"/>
      </right>
      <top style="thin">
        <color indexed="64"/>
      </top>
      <bottom style="double">
        <color indexed="10"/>
      </bottom>
      <diagonal/>
    </border>
    <border>
      <left style="thin">
        <color indexed="64"/>
      </left>
      <right style="thin">
        <color indexed="64"/>
      </right>
      <top style="thin">
        <color indexed="64"/>
      </top>
      <bottom style="double">
        <color indexed="10"/>
      </bottom>
      <diagonal/>
    </border>
    <border>
      <left style="double">
        <color indexed="64"/>
      </left>
      <right style="double">
        <color indexed="64"/>
      </right>
      <top style="double">
        <color indexed="10"/>
      </top>
      <bottom style="thin">
        <color indexed="64"/>
      </bottom>
      <diagonal/>
    </border>
    <border>
      <left style="thin">
        <color indexed="64"/>
      </left>
      <right style="thin">
        <color indexed="64"/>
      </right>
      <top style="double">
        <color indexed="10"/>
      </top>
      <bottom style="thin">
        <color indexed="64"/>
      </bottom>
      <diagonal/>
    </border>
    <border>
      <left/>
      <right style="thin">
        <color indexed="64"/>
      </right>
      <top style="double">
        <color indexed="10"/>
      </top>
      <bottom style="thin">
        <color indexed="64"/>
      </bottom>
      <diagonal/>
    </border>
    <border>
      <left style="double">
        <color indexed="64"/>
      </left>
      <right style="double">
        <color indexed="64"/>
      </right>
      <top style="thin">
        <color indexed="64"/>
      </top>
      <bottom style="thin">
        <color indexed="10"/>
      </bottom>
      <diagonal/>
    </border>
    <border>
      <left style="thin">
        <color indexed="64"/>
      </left>
      <right style="thin">
        <color indexed="64"/>
      </right>
      <top style="thin">
        <color indexed="64"/>
      </top>
      <bottom style="thin">
        <color indexed="10"/>
      </bottom>
      <diagonal/>
    </border>
    <border>
      <left style="double">
        <color indexed="64"/>
      </left>
      <right style="thin">
        <color indexed="64"/>
      </right>
      <top style="double">
        <color indexed="10"/>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style="thin">
        <color indexed="64"/>
      </left>
      <right/>
      <top/>
      <bottom/>
      <diagonal/>
    </border>
    <border>
      <left style="thin">
        <color indexed="64"/>
      </left>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top style="thin">
        <color indexed="64"/>
      </top>
      <bottom style="double">
        <color indexed="64"/>
      </bottom>
      <diagonal/>
    </border>
    <border>
      <left style="hair">
        <color indexed="64"/>
      </left>
      <right style="hair">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10"/>
      </top>
      <bottom/>
      <diagonal/>
    </border>
    <border>
      <left style="thin">
        <color indexed="64"/>
      </left>
      <right style="thin">
        <color indexed="64"/>
      </right>
      <top/>
      <bottom style="double">
        <color indexed="10"/>
      </bottom>
      <diagonal/>
    </border>
    <border>
      <left style="thin">
        <color indexed="64"/>
      </left>
      <right style="thin">
        <color indexed="64"/>
      </right>
      <top/>
      <bottom style="thin">
        <color indexed="10"/>
      </bottom>
      <diagonal/>
    </border>
    <border>
      <left style="thin">
        <color indexed="64"/>
      </left>
      <right style="thin">
        <color indexed="64"/>
      </right>
      <top style="medium">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77">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vertical="center"/>
    </xf>
    <xf numFmtId="38" fontId="1" fillId="0" borderId="4" xfId="1" applyBorder="1" applyAlignment="1">
      <alignment horizontal="center" vertical="center"/>
    </xf>
    <xf numFmtId="38" fontId="1" fillId="0" borderId="5" xfId="1" applyBorder="1">
      <alignment vertical="center"/>
    </xf>
    <xf numFmtId="38" fontId="1" fillId="0" borderId="6" xfId="1" applyBorder="1" applyAlignment="1">
      <alignment horizontal="center" vertical="center"/>
    </xf>
    <xf numFmtId="38" fontId="1" fillId="0" borderId="7" xfId="1" applyBorder="1">
      <alignment vertical="center"/>
    </xf>
    <xf numFmtId="38" fontId="1" fillId="0" borderId="8" xfId="1" applyBorder="1" applyAlignment="1">
      <alignment horizontal="center" vertical="center"/>
    </xf>
    <xf numFmtId="38" fontId="1" fillId="0" borderId="9" xfId="1" applyBorder="1">
      <alignment vertical="center"/>
    </xf>
    <xf numFmtId="38" fontId="1" fillId="0" borderId="10" xfId="1" applyBorder="1" applyAlignment="1">
      <alignment horizontal="center" vertical="center"/>
    </xf>
    <xf numFmtId="38" fontId="1" fillId="0" borderId="11" xfId="1" applyBorder="1">
      <alignment vertical="center"/>
    </xf>
    <xf numFmtId="38" fontId="1" fillId="0" borderId="12" xfId="1" applyBorder="1" applyAlignment="1">
      <alignment horizontal="center" vertical="center"/>
    </xf>
    <xf numFmtId="38" fontId="1" fillId="0" borderId="13" xfId="1" applyBorder="1">
      <alignment vertical="center"/>
    </xf>
    <xf numFmtId="38" fontId="1" fillId="0" borderId="0" xfId="1" applyBorder="1" applyAlignment="1">
      <alignment vertical="center"/>
    </xf>
    <xf numFmtId="38" fontId="1" fillId="0" borderId="0" xfId="1" applyBorder="1" applyAlignment="1">
      <alignment horizontal="center" vertical="center"/>
    </xf>
    <xf numFmtId="38" fontId="1" fillId="0" borderId="0" xfId="1" applyBorder="1">
      <alignment vertical="center"/>
    </xf>
    <xf numFmtId="38" fontId="1" fillId="0" borderId="1" xfId="1" applyBorder="1" applyAlignment="1">
      <alignment horizontal="center" vertical="center"/>
    </xf>
    <xf numFmtId="38" fontId="1" fillId="0" borderId="14" xfId="1" applyBorder="1" applyAlignment="1">
      <alignment horizontal="center" vertical="center"/>
    </xf>
    <xf numFmtId="38" fontId="1" fillId="0" borderId="3" xfId="1" applyBorder="1" applyAlignment="1">
      <alignment horizontal="center" vertical="center"/>
    </xf>
    <xf numFmtId="38" fontId="1" fillId="0" borderId="2" xfId="1" applyBorder="1" applyAlignment="1">
      <alignment horizontal="center" vertical="center"/>
    </xf>
    <xf numFmtId="38" fontId="1" fillId="0" borderId="15" xfId="1" applyBorder="1" applyAlignment="1">
      <alignment horizontal="center" vertical="center"/>
    </xf>
    <xf numFmtId="38" fontId="1" fillId="0" borderId="16" xfId="1" applyBorder="1" applyAlignment="1">
      <alignment horizontal="center" vertical="center"/>
    </xf>
    <xf numFmtId="38" fontId="1" fillId="0" borderId="17" xfId="1" applyBorder="1" applyAlignment="1">
      <alignment horizontal="center" vertical="center"/>
    </xf>
    <xf numFmtId="38" fontId="1" fillId="0" borderId="18" xfId="1" applyBorder="1" applyAlignment="1">
      <alignment horizontal="center" vertical="center"/>
    </xf>
    <xf numFmtId="38" fontId="1" fillId="0" borderId="19" xfId="1" applyBorder="1" applyAlignment="1">
      <alignment horizontal="center" vertical="center"/>
    </xf>
    <xf numFmtId="0" fontId="1" fillId="0" borderId="0" xfId="0" applyFont="1" applyAlignment="1">
      <alignment horizontal="center" vertical="center"/>
    </xf>
    <xf numFmtId="38" fontId="1" fillId="0" borderId="20" xfId="1" applyBorder="1" applyAlignment="1">
      <alignment horizontal="center" vertical="center"/>
    </xf>
    <xf numFmtId="38" fontId="1" fillId="0" borderId="21" xfId="1" applyBorder="1" applyAlignment="1">
      <alignment horizontal="center" vertical="center"/>
    </xf>
    <xf numFmtId="38" fontId="1" fillId="0" borderId="22" xfId="1" applyBorder="1" applyAlignment="1">
      <alignment horizontal="center" vertical="center"/>
    </xf>
    <xf numFmtId="38" fontId="1" fillId="0" borderId="23" xfId="1" applyBorder="1" applyAlignment="1">
      <alignment horizontal="center" vertical="center"/>
    </xf>
    <xf numFmtId="38" fontId="1" fillId="0" borderId="24" xfId="1" applyBorder="1" applyAlignment="1">
      <alignment horizontal="center" vertical="center"/>
    </xf>
    <xf numFmtId="38" fontId="1" fillId="0" borderId="25" xfId="1" applyBorder="1" applyAlignment="1">
      <alignment horizontal="center" vertical="center"/>
    </xf>
    <xf numFmtId="0" fontId="0" fillId="0" borderId="26" xfId="0" applyBorder="1" applyAlignment="1">
      <alignment horizontal="center" vertical="center"/>
    </xf>
    <xf numFmtId="38" fontId="1" fillId="0" borderId="27" xfId="1" applyBorder="1" applyAlignment="1">
      <alignment horizontal="center" vertical="center"/>
    </xf>
    <xf numFmtId="38" fontId="1" fillId="0" borderId="28" xfId="1" applyBorder="1" applyAlignment="1">
      <alignment horizontal="center" vertical="center"/>
    </xf>
    <xf numFmtId="38" fontId="1" fillId="0" borderId="29" xfId="1" applyBorder="1" applyAlignment="1">
      <alignment horizontal="center" vertical="center"/>
    </xf>
    <xf numFmtId="38" fontId="1" fillId="0" borderId="30" xfId="1" applyBorder="1" applyAlignment="1">
      <alignment horizontal="center" vertical="center"/>
    </xf>
    <xf numFmtId="38" fontId="1" fillId="0" borderId="31" xfId="1" applyBorder="1" applyAlignment="1">
      <alignment horizontal="center" vertical="center"/>
    </xf>
    <xf numFmtId="0" fontId="0" fillId="0" borderId="0" xfId="0" applyBorder="1" applyAlignment="1">
      <alignment horizontal="left" vertical="center"/>
    </xf>
    <xf numFmtId="0" fontId="3" fillId="0" borderId="0" xfId="0" applyFont="1" applyFill="1" applyBorder="1" applyAlignment="1">
      <alignment horizontal="left" vertical="center"/>
    </xf>
    <xf numFmtId="0" fontId="0" fillId="0" borderId="0" xfId="0" applyFill="1" applyBorder="1" applyAlignment="1">
      <alignment horizontal="left" vertical="center"/>
    </xf>
    <xf numFmtId="0" fontId="1" fillId="0" borderId="0" xfId="0" applyFont="1" applyFill="1" applyBorder="1" applyAlignment="1">
      <alignment horizontal="left" vertical="center"/>
    </xf>
    <xf numFmtId="0" fontId="0" fillId="0" borderId="0" xfId="0" applyAlignment="1">
      <alignment horizontal="left" vertical="center"/>
    </xf>
    <xf numFmtId="0" fontId="0" fillId="0" borderId="0" xfId="0" applyBorder="1">
      <alignment vertical="center"/>
    </xf>
    <xf numFmtId="0" fontId="0" fillId="0" borderId="0" xfId="0" applyBorder="1" applyAlignment="1">
      <alignment horizontal="center" vertical="center"/>
    </xf>
    <xf numFmtId="0" fontId="0" fillId="0" borderId="32" xfId="0" applyBorder="1" applyAlignment="1">
      <alignment horizontal="center" vertical="center"/>
    </xf>
    <xf numFmtId="0" fontId="0" fillId="0" borderId="22" xfId="0" applyBorder="1" applyAlignment="1">
      <alignment horizontal="center" vertical="center"/>
    </xf>
    <xf numFmtId="0" fontId="0" fillId="0" borderId="33" xfId="0" applyBorder="1" applyAlignment="1">
      <alignment horizontal="center" vertical="center"/>
    </xf>
    <xf numFmtId="0" fontId="0" fillId="0" borderId="7" xfId="0" applyBorder="1" applyAlignment="1">
      <alignment horizontal="center" vertical="center"/>
    </xf>
    <xf numFmtId="38" fontId="1" fillId="0" borderId="34" xfId="1" applyBorder="1" applyAlignment="1">
      <alignment horizontal="center" vertical="center"/>
    </xf>
    <xf numFmtId="38" fontId="1" fillId="0" borderId="35" xfId="1" applyBorder="1" applyAlignment="1">
      <alignment horizontal="center" vertical="center"/>
    </xf>
    <xf numFmtId="38" fontId="1" fillId="0" borderId="36" xfId="1"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1" fillId="0" borderId="32" xfId="0" applyFont="1" applyBorder="1" applyAlignment="1">
      <alignment horizontal="center" vertical="center"/>
    </xf>
    <xf numFmtId="0" fontId="1" fillId="0" borderId="37" xfId="0" applyFont="1" applyBorder="1" applyAlignment="1">
      <alignment horizontal="center" vertical="center"/>
    </xf>
    <xf numFmtId="0" fontId="1" fillId="0" borderId="0" xfId="0" applyFont="1" applyBorder="1" applyAlignment="1">
      <alignment horizontal="center" vertical="center"/>
    </xf>
    <xf numFmtId="0" fontId="0" fillId="0" borderId="6" xfId="0" applyBorder="1" applyAlignment="1">
      <alignment horizontal="center" vertical="center"/>
    </xf>
    <xf numFmtId="38" fontId="1" fillId="0" borderId="12" xfId="1" applyBorder="1">
      <alignment vertical="center"/>
    </xf>
    <xf numFmtId="38" fontId="1" fillId="0" borderId="4" xfId="1" applyBorder="1">
      <alignment vertical="center"/>
    </xf>
    <xf numFmtId="38" fontId="1" fillId="0" borderId="39" xfId="1" applyBorder="1" applyAlignment="1">
      <alignment horizontal="center" vertical="center"/>
    </xf>
    <xf numFmtId="38" fontId="1" fillId="0" borderId="40" xfId="1" applyBorder="1">
      <alignment vertical="center"/>
    </xf>
    <xf numFmtId="38" fontId="1" fillId="0" borderId="41" xfId="1" applyBorder="1" applyAlignment="1">
      <alignment horizontal="center" vertical="center"/>
    </xf>
    <xf numFmtId="38" fontId="1" fillId="0" borderId="42" xfId="1" applyBorder="1">
      <alignment vertical="center"/>
    </xf>
    <xf numFmtId="38" fontId="1" fillId="0" borderId="43" xfId="1" applyBorder="1" applyAlignment="1">
      <alignment horizontal="center" vertical="center"/>
    </xf>
    <xf numFmtId="38" fontId="1" fillId="0" borderId="44" xfId="1" applyBorder="1" applyAlignment="1">
      <alignment horizontal="center" vertical="center"/>
    </xf>
    <xf numFmtId="38" fontId="1" fillId="0" borderId="45" xfId="1" applyBorder="1" applyAlignment="1">
      <alignment horizontal="center" vertical="center"/>
    </xf>
    <xf numFmtId="38" fontId="1" fillId="0" borderId="46" xfId="1" applyBorder="1" applyAlignment="1">
      <alignment horizontal="center" vertical="center"/>
    </xf>
    <xf numFmtId="38" fontId="1" fillId="0" borderId="47" xfId="1" applyBorder="1">
      <alignment vertical="center"/>
    </xf>
    <xf numFmtId="38" fontId="1" fillId="0" borderId="48" xfId="1" applyBorder="1" applyAlignment="1">
      <alignment horizontal="center" vertical="center"/>
    </xf>
    <xf numFmtId="38" fontId="1" fillId="0" borderId="49" xfId="1" applyBorder="1" applyAlignment="1">
      <alignment horizontal="center" vertical="center"/>
    </xf>
    <xf numFmtId="38" fontId="0" fillId="0" borderId="6" xfId="1" applyFont="1" applyBorder="1">
      <alignment vertical="center"/>
    </xf>
    <xf numFmtId="38" fontId="1" fillId="0" borderId="50" xfId="1" applyBorder="1" applyAlignment="1">
      <alignment horizontal="center" vertical="center"/>
    </xf>
    <xf numFmtId="0" fontId="4" fillId="2" borderId="51" xfId="0" applyFont="1" applyFill="1" applyBorder="1">
      <alignment vertical="center"/>
    </xf>
    <xf numFmtId="0" fontId="0" fillId="2" borderId="52" xfId="0" applyFill="1" applyBorder="1" applyAlignment="1">
      <alignment horizontal="center" vertical="center"/>
    </xf>
    <xf numFmtId="0" fontId="0" fillId="2" borderId="4" xfId="0" applyFill="1" applyBorder="1" applyAlignment="1">
      <alignment horizontal="center" vertical="center"/>
    </xf>
    <xf numFmtId="38" fontId="0" fillId="2" borderId="4" xfId="1" applyFont="1" applyFill="1" applyBorder="1">
      <alignment vertical="center"/>
    </xf>
    <xf numFmtId="0" fontId="0" fillId="2" borderId="4" xfId="0" applyFill="1" applyBorder="1">
      <alignment vertical="center"/>
    </xf>
    <xf numFmtId="38" fontId="0" fillId="2" borderId="6" xfId="1" applyFont="1" applyFill="1" applyBorder="1">
      <alignment vertical="center"/>
    </xf>
    <xf numFmtId="0" fontId="0" fillId="2" borderId="52" xfId="0" applyFill="1" applyBorder="1">
      <alignment vertical="center"/>
    </xf>
    <xf numFmtId="0" fontId="0" fillId="2" borderId="32" xfId="0" applyFill="1" applyBorder="1">
      <alignment vertical="center"/>
    </xf>
    <xf numFmtId="0" fontId="5" fillId="2" borderId="51" xfId="0" applyFont="1" applyFill="1" applyBorder="1" applyAlignment="1">
      <alignment horizontal="center" vertical="center"/>
    </xf>
    <xf numFmtId="0" fontId="0" fillId="2" borderId="0" xfId="0" applyFill="1">
      <alignment vertical="center"/>
    </xf>
    <xf numFmtId="0" fontId="5" fillId="2" borderId="0" xfId="0" applyFont="1" applyFill="1" applyAlignment="1">
      <alignment horizontal="center" vertical="center"/>
    </xf>
    <xf numFmtId="0" fontId="5" fillId="2" borderId="0" xfId="0" applyFont="1" applyFill="1">
      <alignment vertical="center"/>
    </xf>
    <xf numFmtId="0" fontId="0" fillId="2" borderId="6" xfId="0" applyFill="1" applyBorder="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0" fillId="2" borderId="6" xfId="0" applyFill="1" applyBorder="1">
      <alignment vertical="center"/>
    </xf>
    <xf numFmtId="0" fontId="0" fillId="2" borderId="2" xfId="0" applyFill="1" applyBorder="1" applyAlignment="1">
      <alignment horizontal="center" vertical="center"/>
    </xf>
    <xf numFmtId="38" fontId="0" fillId="2" borderId="2" xfId="1" applyFont="1" applyFill="1" applyBorder="1">
      <alignment vertical="center"/>
    </xf>
    <xf numFmtId="0" fontId="0" fillId="2" borderId="2" xfId="0" applyFill="1" applyBorder="1">
      <alignment vertical="center"/>
    </xf>
    <xf numFmtId="38" fontId="1" fillId="0" borderId="21" xfId="1" applyFont="1" applyBorder="1" applyAlignment="1">
      <alignment horizontal="center" vertical="center"/>
    </xf>
    <xf numFmtId="38" fontId="1" fillId="0" borderId="22" xfId="1" applyFont="1" applyBorder="1" applyAlignment="1">
      <alignment horizontal="center" vertical="center"/>
    </xf>
    <xf numFmtId="38" fontId="1" fillId="0" borderId="25" xfId="1" applyFont="1" applyBorder="1" applyAlignment="1">
      <alignment horizontal="center" vertical="center"/>
    </xf>
    <xf numFmtId="0" fontId="0" fillId="0" borderId="23" xfId="0"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38" fontId="0" fillId="0" borderId="4" xfId="1" applyFont="1" applyBorder="1">
      <alignment vertical="center"/>
    </xf>
    <xf numFmtId="0" fontId="6" fillId="0" borderId="0" xfId="0" applyFont="1" applyAlignment="1">
      <alignment horizontal="right" vertical="center"/>
    </xf>
    <xf numFmtId="0" fontId="8" fillId="0" borderId="0" xfId="0" applyFont="1">
      <alignment vertical="center"/>
    </xf>
    <xf numFmtId="0" fontId="9" fillId="3" borderId="58" xfId="0" applyFont="1" applyFill="1" applyBorder="1" applyAlignment="1">
      <alignment horizontal="center" vertical="center"/>
    </xf>
    <xf numFmtId="0" fontId="9" fillId="3" borderId="9" xfId="0" applyFont="1" applyFill="1" applyBorder="1" applyAlignment="1">
      <alignment horizontal="center" vertical="center"/>
    </xf>
    <xf numFmtId="0" fontId="8" fillId="3" borderId="8" xfId="0" applyFont="1" applyFill="1" applyBorder="1" applyAlignment="1">
      <alignment horizontal="center" vertical="center"/>
    </xf>
    <xf numFmtId="0" fontId="9" fillId="0" borderId="5" xfId="0" applyFont="1" applyFill="1" applyBorder="1" applyAlignment="1">
      <alignment horizontal="center" vertical="center"/>
    </xf>
    <xf numFmtId="0" fontId="8" fillId="0" borderId="52" xfId="0" applyFont="1" applyBorder="1">
      <alignment vertical="center"/>
    </xf>
    <xf numFmtId="0" fontId="9" fillId="0" borderId="7" xfId="0" applyFont="1" applyFill="1" applyBorder="1" applyAlignment="1">
      <alignment horizontal="center" vertical="center"/>
    </xf>
    <xf numFmtId="0" fontId="0" fillId="0" borderId="32" xfId="0" applyFont="1" applyBorder="1" applyAlignment="1">
      <alignment horizontal="center" vertical="center"/>
    </xf>
    <xf numFmtId="0" fontId="0" fillId="0" borderId="38" xfId="0" applyFont="1" applyBorder="1" applyAlignment="1">
      <alignment horizontal="center" vertical="center"/>
    </xf>
    <xf numFmtId="0" fontId="0" fillId="0" borderId="57" xfId="0" applyFont="1" applyBorder="1" applyAlignment="1">
      <alignment horizontal="center" vertical="center"/>
    </xf>
    <xf numFmtId="0" fontId="0" fillId="0" borderId="0" xfId="0" applyFont="1" applyAlignment="1">
      <alignment horizontal="center" vertical="center"/>
    </xf>
    <xf numFmtId="176" fontId="0" fillId="0" borderId="0" xfId="0" applyNumberFormat="1" applyFont="1" applyAlignment="1">
      <alignment horizontal="center" vertical="center"/>
    </xf>
    <xf numFmtId="0" fontId="9" fillId="3" borderId="8"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22" xfId="0" applyFont="1" applyFill="1" applyBorder="1" applyAlignment="1">
      <alignment horizontal="center" vertical="center"/>
    </xf>
    <xf numFmtId="14" fontId="9" fillId="0" borderId="59" xfId="0" applyNumberFormat="1" applyFont="1" applyBorder="1">
      <alignment vertical="center"/>
    </xf>
    <xf numFmtId="14" fontId="9" fillId="0" borderId="60" xfId="0" applyNumberFormat="1" applyFont="1" applyBorder="1" applyAlignment="1">
      <alignment horizontal="center" vertical="center"/>
    </xf>
    <xf numFmtId="0" fontId="0" fillId="0" borderId="0" xfId="0" applyFont="1" applyBorder="1" applyAlignment="1">
      <alignment horizontal="center" vertical="center"/>
    </xf>
    <xf numFmtId="0" fontId="0" fillId="0" borderId="33" xfId="0" applyFont="1" applyBorder="1" applyAlignment="1">
      <alignment horizontal="center" vertical="center"/>
    </xf>
    <xf numFmtId="0" fontId="8" fillId="0" borderId="5" xfId="0" applyFont="1" applyBorder="1">
      <alignment vertical="center"/>
    </xf>
    <xf numFmtId="0" fontId="0" fillId="0" borderId="0" xfId="0" applyAlignment="1">
      <alignment horizontal="right" vertical="center"/>
    </xf>
    <xf numFmtId="14" fontId="7" fillId="0" borderId="0" xfId="0" applyNumberFormat="1" applyFont="1" applyAlignment="1">
      <alignment horizontal="right" vertical="center"/>
    </xf>
    <xf numFmtId="0" fontId="9" fillId="0" borderId="23" xfId="0" applyFont="1" applyFill="1" applyBorder="1" applyAlignment="1">
      <alignment horizontal="center" vertical="center"/>
    </xf>
    <xf numFmtId="0" fontId="9" fillId="0" borderId="21" xfId="0" applyFont="1" applyFill="1" applyBorder="1" applyAlignment="1">
      <alignment horizontal="center" vertical="center"/>
    </xf>
    <xf numFmtId="14" fontId="9" fillId="0" borderId="64" xfId="0" applyNumberFormat="1" applyFont="1" applyBorder="1" applyAlignment="1">
      <alignment horizontal="center" vertical="center"/>
    </xf>
    <xf numFmtId="14" fontId="9" fillId="0" borderId="65" xfId="0" applyNumberFormat="1" applyFont="1" applyBorder="1" applyAlignment="1">
      <alignment horizontal="center" vertical="center"/>
    </xf>
    <xf numFmtId="0" fontId="9" fillId="0" borderId="64" xfId="0" applyFont="1" applyBorder="1" applyAlignment="1">
      <alignment horizontal="center" vertical="center" wrapText="1"/>
    </xf>
    <xf numFmtId="0" fontId="9" fillId="0" borderId="64" xfId="0" applyFont="1" applyBorder="1" applyAlignment="1">
      <alignment horizontal="center" vertical="center"/>
    </xf>
    <xf numFmtId="0" fontId="9" fillId="0" borderId="65" xfId="0" applyFont="1" applyBorder="1" applyAlignment="1">
      <alignment horizontal="center" vertical="center"/>
    </xf>
    <xf numFmtId="0" fontId="9" fillId="0" borderId="11" xfId="0" applyFont="1" applyFill="1" applyBorder="1" applyAlignment="1">
      <alignment horizontal="center" vertical="center"/>
    </xf>
    <xf numFmtId="0" fontId="9" fillId="0" borderId="5" xfId="0" applyFont="1" applyFill="1" applyBorder="1" applyAlignment="1">
      <alignment horizontal="center" vertical="center"/>
    </xf>
    <xf numFmtId="49" fontId="0" fillId="0" borderId="10" xfId="1" applyNumberFormat="1" applyFont="1" applyBorder="1" applyAlignment="1">
      <alignment horizontal="center" vertical="center"/>
    </xf>
    <xf numFmtId="49" fontId="0" fillId="0" borderId="52" xfId="1" applyNumberFormat="1" applyFont="1" applyBorder="1" applyAlignment="1">
      <alignment horizontal="center" vertical="center"/>
    </xf>
    <xf numFmtId="49" fontId="0" fillId="0" borderId="4" xfId="1" applyNumberFormat="1" applyFont="1" applyBorder="1" applyAlignment="1">
      <alignment horizontal="center" vertical="center"/>
    </xf>
    <xf numFmtId="0" fontId="9" fillId="0" borderId="66" xfId="0" applyFont="1" applyBorder="1" applyAlignment="1">
      <alignment horizontal="center" vertical="center"/>
    </xf>
    <xf numFmtId="0" fontId="9" fillId="0" borderId="6" xfId="0" applyFont="1" applyBorder="1" applyAlignment="1">
      <alignment horizontal="center" vertical="center"/>
    </xf>
    <xf numFmtId="0" fontId="9" fillId="0" borderId="67" xfId="0" applyFont="1" applyBorder="1" applyAlignment="1">
      <alignment horizontal="center" vertical="center"/>
    </xf>
    <xf numFmtId="0" fontId="9" fillId="3" borderId="68"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69" xfId="0" applyFont="1" applyFill="1" applyBorder="1" applyAlignment="1">
      <alignment horizontal="center" vertical="center"/>
    </xf>
    <xf numFmtId="0" fontId="9" fillId="0" borderId="70" xfId="0" applyFont="1" applyBorder="1" applyAlignment="1">
      <alignment horizontal="center" vertical="center"/>
    </xf>
    <xf numFmtId="0" fontId="9" fillId="0" borderId="4" xfId="0" applyFont="1" applyBorder="1" applyAlignment="1">
      <alignment horizontal="center" vertical="center"/>
    </xf>
    <xf numFmtId="0" fontId="9" fillId="0" borderId="71" xfId="0" applyFont="1" applyBorder="1" applyAlignment="1">
      <alignment horizontal="center" vertical="center"/>
    </xf>
    <xf numFmtId="38" fontId="1" fillId="0" borderId="52" xfId="1" applyBorder="1" applyAlignment="1">
      <alignment horizontal="center" vertical="center"/>
    </xf>
    <xf numFmtId="38" fontId="1" fillId="0" borderId="73" xfId="1" applyBorder="1" applyAlignment="1">
      <alignment horizontal="center" vertical="center"/>
    </xf>
    <xf numFmtId="38" fontId="1" fillId="0" borderId="72" xfId="1" applyBorder="1" applyAlignment="1">
      <alignment horizontal="center" vertical="center"/>
    </xf>
    <xf numFmtId="38" fontId="1" fillId="0" borderId="74" xfId="1" applyBorder="1" applyAlignment="1">
      <alignment horizontal="center" vertical="center"/>
    </xf>
    <xf numFmtId="38" fontId="1" fillId="0" borderId="75" xfId="1" applyBorder="1" applyAlignment="1">
      <alignment horizontal="center" vertical="center"/>
    </xf>
    <xf numFmtId="38" fontId="1" fillId="0" borderId="4" xfId="1" applyBorder="1" applyAlignment="1">
      <alignment horizontal="center" vertical="center"/>
    </xf>
    <xf numFmtId="38" fontId="1" fillId="0" borderId="76" xfId="1" applyBorder="1" applyAlignment="1">
      <alignment horizontal="center" vertical="center"/>
    </xf>
    <xf numFmtId="38" fontId="1" fillId="0" borderId="2" xfId="1" applyBorder="1" applyAlignment="1">
      <alignment horizontal="center" vertical="center"/>
    </xf>
    <xf numFmtId="38" fontId="1" fillId="0" borderId="21" xfId="1" applyBorder="1" applyAlignment="1">
      <alignment horizontal="center" vertical="center"/>
    </xf>
    <xf numFmtId="38" fontId="1" fillId="0" borderId="22" xfId="1" applyBorder="1" applyAlignment="1">
      <alignment horizontal="center" vertical="center"/>
    </xf>
    <xf numFmtId="38" fontId="1" fillId="0" borderId="23" xfId="1" applyBorder="1" applyAlignment="1">
      <alignment horizontal="center" vertical="center"/>
    </xf>
    <xf numFmtId="38" fontId="1" fillId="0" borderId="24" xfId="1" applyBorder="1" applyAlignment="1">
      <alignment horizontal="center" vertical="center"/>
    </xf>
    <xf numFmtId="38" fontId="1" fillId="0" borderId="25" xfId="1" applyBorder="1" applyAlignment="1">
      <alignment horizontal="center" vertical="center"/>
    </xf>
    <xf numFmtId="38" fontId="1" fillId="0" borderId="35" xfId="1" applyBorder="1" applyAlignment="1">
      <alignment horizontal="center" vertical="center"/>
    </xf>
    <xf numFmtId="38" fontId="1" fillId="0" borderId="34" xfId="1" applyBorder="1" applyAlignment="1">
      <alignment horizontal="center" vertical="center"/>
    </xf>
    <xf numFmtId="0" fontId="0" fillId="0" borderId="2" xfId="0" applyBorder="1" applyAlignment="1">
      <alignment horizontal="center" vertical="center"/>
    </xf>
    <xf numFmtId="38" fontId="1" fillId="0" borderId="36" xfId="1" applyBorder="1" applyAlignment="1">
      <alignment horizontal="center" vertical="center"/>
    </xf>
    <xf numFmtId="38" fontId="1" fillId="0" borderId="1" xfId="1" applyBorder="1" applyAlignment="1">
      <alignment horizontal="center" vertical="center"/>
    </xf>
    <xf numFmtId="38" fontId="1" fillId="0" borderId="3" xfId="1" applyBorder="1" applyAlignment="1">
      <alignment horizontal="center" vertical="center"/>
    </xf>
    <xf numFmtId="38" fontId="1" fillId="0" borderId="77" xfId="1" applyBorder="1" applyAlignment="1">
      <alignment horizontal="center" vertical="center"/>
    </xf>
    <xf numFmtId="38" fontId="1" fillId="0" borderId="11" xfId="1" applyFont="1" applyBorder="1">
      <alignment vertical="center"/>
    </xf>
    <xf numFmtId="38" fontId="1" fillId="0" borderId="61" xfId="1" applyFont="1" applyBorder="1">
      <alignment vertical="center"/>
    </xf>
    <xf numFmtId="38" fontId="1" fillId="0" borderId="62" xfId="1" applyFont="1" applyBorder="1">
      <alignment vertical="center"/>
    </xf>
    <xf numFmtId="38" fontId="10" fillId="0" borderId="32" xfId="1" applyFont="1" applyBorder="1">
      <alignment vertical="center"/>
    </xf>
    <xf numFmtId="38" fontId="10" fillId="0" borderId="38" xfId="1" applyFont="1" applyBorder="1">
      <alignment vertical="center"/>
    </xf>
    <xf numFmtId="38" fontId="10" fillId="0" borderId="0" xfId="1" applyFont="1" applyBorder="1">
      <alignment vertical="center"/>
    </xf>
    <xf numFmtId="38" fontId="10" fillId="0" borderId="57" xfId="1" applyFont="1" applyBorder="1">
      <alignment vertical="center"/>
    </xf>
    <xf numFmtId="38" fontId="10" fillId="0" borderId="63" xfId="1" applyFont="1" applyBorder="1">
      <alignment vertical="center"/>
    </xf>
    <xf numFmtId="38" fontId="10" fillId="0" borderId="33" xfId="1" applyFont="1" applyBorder="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76200</xdr:colOff>
      <xdr:row>50</xdr:row>
      <xdr:rowOff>47625</xdr:rowOff>
    </xdr:from>
    <xdr:to>
      <xdr:col>9</xdr:col>
      <xdr:colOff>704850</xdr:colOff>
      <xdr:row>53</xdr:row>
      <xdr:rowOff>152400</xdr:rowOff>
    </xdr:to>
    <xdr:pic>
      <xdr:nvPicPr>
        <xdr:cNvPr id="1056" name="図 1">
          <a:extLst>
            <a:ext uri="{FF2B5EF4-FFF2-40B4-BE49-F238E27FC236}">
              <a16:creationId xmlns:a16="http://schemas.microsoft.com/office/drawing/2014/main" id="{00000000-0008-0000-0000-0000200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81775" y="10191750"/>
          <a:ext cx="6286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3"/>
  <sheetViews>
    <sheetView zoomScaleNormal="100" workbookViewId="0"/>
  </sheetViews>
  <sheetFormatPr defaultRowHeight="13.5" x14ac:dyDescent="0.15"/>
  <cols>
    <col min="1" max="1" width="11" bestFit="1" customWidth="1"/>
    <col min="2" max="2" width="3.625" customWidth="1"/>
    <col min="3" max="3" width="13.5" bestFit="1" customWidth="1"/>
    <col min="5" max="5" width="10.25" bestFit="1" customWidth="1"/>
    <col min="7" max="7" width="15.125" bestFit="1" customWidth="1"/>
    <col min="8" max="8" width="4.875" customWidth="1"/>
    <col min="10" max="10" width="10.375" bestFit="1" customWidth="1"/>
    <col min="11" max="11" width="5.625" customWidth="1"/>
  </cols>
  <sheetData>
    <row r="1" spans="1:10" x14ac:dyDescent="0.15">
      <c r="J1" s="125" t="s">
        <v>118</v>
      </c>
    </row>
    <row r="2" spans="1:10" x14ac:dyDescent="0.15">
      <c r="J2" s="126" t="s">
        <v>119</v>
      </c>
    </row>
    <row r="3" spans="1:10" x14ac:dyDescent="0.15">
      <c r="J3" s="126"/>
    </row>
    <row r="4" spans="1:10" ht="17.100000000000001" customHeight="1" x14ac:dyDescent="0.15">
      <c r="A4" s="4" t="s">
        <v>29</v>
      </c>
      <c r="B4" s="4" t="s">
        <v>24</v>
      </c>
      <c r="C4" t="s">
        <v>23</v>
      </c>
    </row>
    <row r="5" spans="1:10" ht="17.100000000000001" customHeight="1" x14ac:dyDescent="0.15">
      <c r="C5" t="s">
        <v>26</v>
      </c>
    </row>
    <row r="6" spans="1:10" ht="17.100000000000001" customHeight="1" x14ac:dyDescent="0.15">
      <c r="C6" t="s">
        <v>27</v>
      </c>
    </row>
    <row r="7" spans="1:10" ht="17.100000000000001" customHeight="1" x14ac:dyDescent="0.15">
      <c r="C7" t="s">
        <v>28</v>
      </c>
    </row>
    <row r="8" spans="1:10" ht="17.100000000000001" customHeight="1" x14ac:dyDescent="0.15"/>
    <row r="9" spans="1:10" ht="17.100000000000001" customHeight="1" x14ac:dyDescent="0.15"/>
    <row r="10" spans="1:10" ht="17.100000000000001" customHeight="1" x14ac:dyDescent="0.15">
      <c r="A10" s="4" t="s">
        <v>22</v>
      </c>
      <c r="B10" s="4" t="s">
        <v>24</v>
      </c>
      <c r="C10" s="4" t="s">
        <v>1</v>
      </c>
      <c r="D10" s="4" t="s">
        <v>16</v>
      </c>
      <c r="E10" s="40" t="s">
        <v>12</v>
      </c>
    </row>
    <row r="11" spans="1:10" ht="17.100000000000001" customHeight="1" x14ac:dyDescent="0.15">
      <c r="C11" s="4" t="s">
        <v>10</v>
      </c>
      <c r="D11" s="4" t="s">
        <v>16</v>
      </c>
      <c r="E11" s="40" t="s">
        <v>13</v>
      </c>
    </row>
    <row r="12" spans="1:10" ht="17.100000000000001" customHeight="1" x14ac:dyDescent="0.15">
      <c r="C12" s="4" t="s">
        <v>6</v>
      </c>
      <c r="D12" s="4" t="s">
        <v>16</v>
      </c>
      <c r="E12" s="40" t="s">
        <v>33</v>
      </c>
    </row>
    <row r="13" spans="1:10" ht="17.100000000000001" customHeight="1" x14ac:dyDescent="0.15">
      <c r="C13" s="4"/>
      <c r="D13" s="4"/>
      <c r="E13" s="40" t="s">
        <v>34</v>
      </c>
    </row>
    <row r="14" spans="1:10" ht="17.100000000000001" customHeight="1" x14ac:dyDescent="0.15">
      <c r="C14" s="4" t="s">
        <v>2</v>
      </c>
      <c r="D14" s="4" t="s">
        <v>16</v>
      </c>
      <c r="E14" s="41" t="s">
        <v>14</v>
      </c>
    </row>
    <row r="15" spans="1:10" ht="17.100000000000001" customHeight="1" x14ac:dyDescent="0.15">
      <c r="C15" s="4"/>
      <c r="D15" s="4"/>
      <c r="E15" s="43" t="s">
        <v>30</v>
      </c>
    </row>
    <row r="16" spans="1:10" ht="17.100000000000001" customHeight="1" x14ac:dyDescent="0.15">
      <c r="C16" s="4"/>
      <c r="D16" s="4"/>
      <c r="E16" s="43" t="s">
        <v>32</v>
      </c>
      <c r="J16" t="s">
        <v>31</v>
      </c>
    </row>
    <row r="17" spans="1:11" ht="17.100000000000001" customHeight="1" x14ac:dyDescent="0.15">
      <c r="C17" s="4"/>
      <c r="D17" s="4"/>
      <c r="E17" s="43"/>
    </row>
    <row r="18" spans="1:11" ht="17.100000000000001" customHeight="1" x14ac:dyDescent="0.15">
      <c r="C18" s="4" t="s">
        <v>11</v>
      </c>
      <c r="D18" s="4" t="s">
        <v>16</v>
      </c>
      <c r="E18" s="42" t="s">
        <v>15</v>
      </c>
    </row>
    <row r="19" spans="1:11" ht="17.100000000000001" customHeight="1" x14ac:dyDescent="0.15">
      <c r="C19" s="4" t="s">
        <v>4</v>
      </c>
      <c r="D19" s="4" t="s">
        <v>16</v>
      </c>
      <c r="E19" s="42" t="s">
        <v>20</v>
      </c>
    </row>
    <row r="20" spans="1:11" ht="17.100000000000001" customHeight="1" x14ac:dyDescent="0.15">
      <c r="C20" s="4" t="s">
        <v>5</v>
      </c>
      <c r="D20" s="4" t="s">
        <v>16</v>
      </c>
      <c r="E20" s="42" t="s">
        <v>25</v>
      </c>
    </row>
    <row r="21" spans="1:11" ht="17.100000000000001" customHeight="1" x14ac:dyDescent="0.15"/>
    <row r="22" spans="1:11" ht="17.100000000000001" customHeight="1" x14ac:dyDescent="0.15"/>
    <row r="23" spans="1:11" ht="17.100000000000001" customHeight="1" x14ac:dyDescent="0.15">
      <c r="A23" s="4" t="s">
        <v>35</v>
      </c>
      <c r="B23" s="4" t="s">
        <v>24</v>
      </c>
      <c r="C23" s="44" t="s">
        <v>36</v>
      </c>
    </row>
    <row r="24" spans="1:11" ht="17.100000000000001" customHeight="1" x14ac:dyDescent="0.15">
      <c r="C24" s="44" t="s">
        <v>37</v>
      </c>
    </row>
    <row r="25" spans="1:11" ht="17.100000000000001" customHeight="1" x14ac:dyDescent="0.15">
      <c r="C25" t="s">
        <v>38</v>
      </c>
    </row>
    <row r="26" spans="1:11" ht="17.100000000000001" customHeight="1" x14ac:dyDescent="0.15">
      <c r="C26" t="s">
        <v>39</v>
      </c>
    </row>
    <row r="27" spans="1:11" ht="17.100000000000001" customHeight="1" x14ac:dyDescent="0.15">
      <c r="C27" t="s">
        <v>40</v>
      </c>
    </row>
    <row r="28" spans="1:11" ht="17.100000000000001" customHeight="1" x14ac:dyDescent="0.15">
      <c r="C28" t="s">
        <v>41</v>
      </c>
    </row>
    <row r="29" spans="1:11" ht="17.100000000000001" customHeight="1" x14ac:dyDescent="0.15">
      <c r="C29" t="s">
        <v>42</v>
      </c>
      <c r="K29" s="45"/>
    </row>
    <row r="30" spans="1:11" ht="17.100000000000001" customHeight="1" x14ac:dyDescent="0.15">
      <c r="C30" t="s">
        <v>43</v>
      </c>
      <c r="K30" s="45"/>
    </row>
    <row r="31" spans="1:11" ht="17.100000000000001" customHeight="1" x14ac:dyDescent="0.15">
      <c r="K31" s="45"/>
    </row>
    <row r="32" spans="1:11" ht="17.100000000000001" customHeight="1" x14ac:dyDescent="0.15">
      <c r="C32" s="48" t="s">
        <v>50</v>
      </c>
      <c r="D32" s="49" t="s">
        <v>49</v>
      </c>
      <c r="E32" s="49"/>
      <c r="F32" s="49" t="s">
        <v>48</v>
      </c>
      <c r="G32" s="49" t="s">
        <v>51</v>
      </c>
      <c r="H32" s="59"/>
      <c r="I32" s="50" t="s">
        <v>52</v>
      </c>
      <c r="K32" s="45"/>
    </row>
    <row r="33" spans="3:10" ht="17.100000000000001" customHeight="1" x14ac:dyDescent="0.15">
      <c r="C33" s="97">
        <v>7010</v>
      </c>
      <c r="D33" s="47" t="s">
        <v>45</v>
      </c>
      <c r="E33" s="47" t="s">
        <v>16</v>
      </c>
      <c r="F33" s="56" t="s">
        <v>7</v>
      </c>
      <c r="G33" s="168">
        <v>40560</v>
      </c>
      <c r="H33" s="136" t="s">
        <v>89</v>
      </c>
      <c r="I33" s="73">
        <f t="shared" ref="I33:I47" si="0">ROUNDUP(G33*H$33,0)</f>
        <v>42588</v>
      </c>
      <c r="J33" s="4">
        <v>1</v>
      </c>
    </row>
    <row r="34" spans="3:10" ht="17.100000000000001" customHeight="1" x14ac:dyDescent="0.15">
      <c r="C34" s="98">
        <v>7010</v>
      </c>
      <c r="D34" s="54" t="s">
        <v>46</v>
      </c>
      <c r="E34" s="54" t="s">
        <v>16</v>
      </c>
      <c r="F34" s="57" t="s">
        <v>7</v>
      </c>
      <c r="G34" s="169">
        <v>27030</v>
      </c>
      <c r="H34" s="137"/>
      <c r="I34" s="73">
        <f t="shared" si="0"/>
        <v>28382</v>
      </c>
      <c r="J34" s="4"/>
    </row>
    <row r="35" spans="3:10" ht="17.100000000000001" customHeight="1" x14ac:dyDescent="0.15">
      <c r="C35" s="99">
        <v>7010</v>
      </c>
      <c r="D35" s="46" t="s">
        <v>47</v>
      </c>
      <c r="E35" s="46" t="s">
        <v>16</v>
      </c>
      <c r="F35" s="58" t="s">
        <v>7</v>
      </c>
      <c r="G35" s="170">
        <v>20280</v>
      </c>
      <c r="H35" s="137"/>
      <c r="I35" s="73">
        <f t="shared" si="0"/>
        <v>21294</v>
      </c>
      <c r="J35" s="4"/>
    </row>
    <row r="36" spans="3:10" ht="17.100000000000001" customHeight="1" x14ac:dyDescent="0.15">
      <c r="C36" s="97">
        <v>7020</v>
      </c>
      <c r="D36" s="47" t="s">
        <v>45</v>
      </c>
      <c r="E36" s="47" t="s">
        <v>16</v>
      </c>
      <c r="F36" s="112" t="s">
        <v>9</v>
      </c>
      <c r="G36" s="171">
        <v>115400</v>
      </c>
      <c r="H36" s="137"/>
      <c r="I36" s="73">
        <f t="shared" si="0"/>
        <v>121170</v>
      </c>
      <c r="J36" s="115">
        <v>1</v>
      </c>
    </row>
    <row r="37" spans="3:10" ht="17.100000000000001" customHeight="1" x14ac:dyDescent="0.15">
      <c r="C37" s="100">
        <v>7020</v>
      </c>
      <c r="D37" s="55" t="s">
        <v>46</v>
      </c>
      <c r="E37" s="55" t="s">
        <v>16</v>
      </c>
      <c r="F37" s="113" t="s">
        <v>9</v>
      </c>
      <c r="G37" s="172">
        <v>92410</v>
      </c>
      <c r="H37" s="137"/>
      <c r="I37" s="73">
        <f t="shared" si="0"/>
        <v>97031</v>
      </c>
      <c r="J37" s="116">
        <f>G37/G36</f>
        <v>0.80077989601386479</v>
      </c>
    </row>
    <row r="38" spans="3:10" ht="17.100000000000001" customHeight="1" x14ac:dyDescent="0.15">
      <c r="C38" s="99">
        <v>7020</v>
      </c>
      <c r="D38" s="46" t="s">
        <v>47</v>
      </c>
      <c r="E38" s="46" t="s">
        <v>16</v>
      </c>
      <c r="F38" s="122" t="s">
        <v>8</v>
      </c>
      <c r="G38" s="173">
        <v>65330</v>
      </c>
      <c r="H38" s="137"/>
      <c r="I38" s="73">
        <f t="shared" si="0"/>
        <v>68597</v>
      </c>
      <c r="J38" s="115">
        <v>1</v>
      </c>
    </row>
    <row r="39" spans="3:10" ht="17.100000000000001" customHeight="1" x14ac:dyDescent="0.15">
      <c r="C39" s="97">
        <v>7026</v>
      </c>
      <c r="D39" s="47" t="s">
        <v>45</v>
      </c>
      <c r="E39" s="47" t="s">
        <v>16</v>
      </c>
      <c r="F39" s="112" t="s">
        <v>88</v>
      </c>
      <c r="G39" s="171">
        <v>86830</v>
      </c>
      <c r="H39" s="137"/>
      <c r="I39" s="73">
        <f t="shared" si="0"/>
        <v>91172</v>
      </c>
      <c r="J39" s="115">
        <v>1</v>
      </c>
    </row>
    <row r="40" spans="3:10" ht="17.100000000000001" customHeight="1" x14ac:dyDescent="0.15">
      <c r="C40" s="101">
        <v>7026</v>
      </c>
      <c r="D40" s="102" t="s">
        <v>46</v>
      </c>
      <c r="E40" s="102" t="s">
        <v>16</v>
      </c>
      <c r="F40" s="114" t="s">
        <v>88</v>
      </c>
      <c r="G40" s="174">
        <v>74360</v>
      </c>
      <c r="H40" s="137"/>
      <c r="I40" s="73">
        <f t="shared" si="0"/>
        <v>78078</v>
      </c>
      <c r="J40" s="116">
        <f>G40/G39</f>
        <v>0.8563860416906599</v>
      </c>
    </row>
    <row r="41" spans="3:10" ht="17.100000000000001" customHeight="1" x14ac:dyDescent="0.15">
      <c r="C41" s="100">
        <v>7026</v>
      </c>
      <c r="D41" s="55" t="s">
        <v>47</v>
      </c>
      <c r="E41" s="55" t="s">
        <v>16</v>
      </c>
      <c r="F41" s="113" t="s">
        <v>92</v>
      </c>
      <c r="G41" s="175">
        <v>67470</v>
      </c>
      <c r="H41" s="137"/>
      <c r="I41" s="73">
        <f t="shared" si="0"/>
        <v>70844</v>
      </c>
      <c r="J41" s="116">
        <f>G41/G39</f>
        <v>0.77703558677876305</v>
      </c>
    </row>
    <row r="42" spans="3:10" ht="17.100000000000001" customHeight="1" x14ac:dyDescent="0.15">
      <c r="C42" s="99" t="s">
        <v>44</v>
      </c>
      <c r="D42" s="46" t="s">
        <v>45</v>
      </c>
      <c r="E42" s="46" t="s">
        <v>16</v>
      </c>
      <c r="F42" s="122" t="s">
        <v>9</v>
      </c>
      <c r="G42" s="173">
        <v>42970</v>
      </c>
      <c r="H42" s="137"/>
      <c r="I42" s="73">
        <f t="shared" si="0"/>
        <v>45119</v>
      </c>
      <c r="J42" s="115">
        <v>1</v>
      </c>
    </row>
    <row r="43" spans="3:10" ht="17.100000000000001" customHeight="1" x14ac:dyDescent="0.15">
      <c r="C43" s="100" t="s">
        <v>44</v>
      </c>
      <c r="D43" s="55" t="s">
        <v>46</v>
      </c>
      <c r="E43" s="55" t="s">
        <v>16</v>
      </c>
      <c r="F43" s="113" t="s">
        <v>9</v>
      </c>
      <c r="G43" s="174">
        <v>30500</v>
      </c>
      <c r="H43" s="137"/>
      <c r="I43" s="103">
        <f t="shared" si="0"/>
        <v>32025</v>
      </c>
      <c r="J43" s="116">
        <f>G43/G42</f>
        <v>0.70979753316267158</v>
      </c>
    </row>
    <row r="44" spans="3:10" ht="17.100000000000001" customHeight="1" x14ac:dyDescent="0.15">
      <c r="C44" s="48" t="s">
        <v>44</v>
      </c>
      <c r="D44" s="49" t="s">
        <v>47</v>
      </c>
      <c r="E44" s="49" t="s">
        <v>16</v>
      </c>
      <c r="F44" s="123" t="s">
        <v>8</v>
      </c>
      <c r="G44" s="176">
        <v>17450</v>
      </c>
      <c r="H44" s="137"/>
      <c r="I44" s="73">
        <f t="shared" si="0"/>
        <v>18323</v>
      </c>
      <c r="J44" s="115">
        <v>1</v>
      </c>
    </row>
    <row r="45" spans="3:10" x14ac:dyDescent="0.15">
      <c r="C45" s="97" t="s">
        <v>84</v>
      </c>
      <c r="D45" s="47" t="s">
        <v>45</v>
      </c>
      <c r="E45" s="47" t="s">
        <v>85</v>
      </c>
      <c r="F45" s="112" t="s">
        <v>9</v>
      </c>
      <c r="G45" s="171">
        <v>54390</v>
      </c>
      <c r="H45" s="137"/>
      <c r="I45" s="73">
        <f t="shared" si="0"/>
        <v>57110</v>
      </c>
      <c r="J45" s="115">
        <v>1</v>
      </c>
    </row>
    <row r="46" spans="3:10" x14ac:dyDescent="0.15">
      <c r="C46" s="100" t="s">
        <v>84</v>
      </c>
      <c r="D46" s="55" t="s">
        <v>46</v>
      </c>
      <c r="E46" s="55" t="s">
        <v>85</v>
      </c>
      <c r="F46" s="113" t="s">
        <v>9</v>
      </c>
      <c r="G46" s="175">
        <v>39270</v>
      </c>
      <c r="H46" s="137"/>
      <c r="I46" s="73">
        <f t="shared" si="0"/>
        <v>41234</v>
      </c>
      <c r="J46" s="116">
        <f>G46/G45</f>
        <v>0.72200772200772201</v>
      </c>
    </row>
    <row r="47" spans="3:10" x14ac:dyDescent="0.15">
      <c r="C47" s="48" t="s">
        <v>84</v>
      </c>
      <c r="D47" s="49" t="s">
        <v>47</v>
      </c>
      <c r="E47" s="49" t="s">
        <v>85</v>
      </c>
      <c r="F47" s="123" t="s">
        <v>8</v>
      </c>
      <c r="G47" s="176">
        <v>23570</v>
      </c>
      <c r="H47" s="138"/>
      <c r="I47" s="73">
        <f t="shared" si="0"/>
        <v>24749</v>
      </c>
      <c r="J47" s="4">
        <v>1</v>
      </c>
    </row>
    <row r="50" spans="4:10" s="105" customFormat="1" ht="14.25" thickBot="1" x14ac:dyDescent="0.2">
      <c r="D50" s="117" t="s">
        <v>107</v>
      </c>
      <c r="E50" s="106" t="s">
        <v>97</v>
      </c>
      <c r="F50" s="142" t="s">
        <v>98</v>
      </c>
      <c r="G50" s="143"/>
      <c r="H50" s="144"/>
      <c r="I50" s="107" t="s">
        <v>99</v>
      </c>
      <c r="J50" s="108" t="s">
        <v>82</v>
      </c>
    </row>
    <row r="51" spans="4:10" s="105" customFormat="1" ht="14.25" thickTop="1" x14ac:dyDescent="0.15">
      <c r="D51" s="118" t="s">
        <v>105</v>
      </c>
      <c r="E51" s="120">
        <v>39032</v>
      </c>
      <c r="F51" s="145" t="s">
        <v>100</v>
      </c>
      <c r="G51" s="146"/>
      <c r="H51" s="147"/>
      <c r="I51" s="109" t="s">
        <v>102</v>
      </c>
      <c r="J51" s="110"/>
    </row>
    <row r="52" spans="4:10" s="105" customFormat="1" x14ac:dyDescent="0.15">
      <c r="D52" s="119" t="s">
        <v>106</v>
      </c>
      <c r="E52" s="121">
        <v>42810</v>
      </c>
      <c r="F52" s="139" t="s">
        <v>103</v>
      </c>
      <c r="G52" s="140"/>
      <c r="H52" s="141"/>
      <c r="I52" s="111" t="s">
        <v>101</v>
      </c>
      <c r="J52" s="110"/>
    </row>
    <row r="53" spans="4:10" s="105" customFormat="1" x14ac:dyDescent="0.15">
      <c r="D53" s="119" t="s">
        <v>108</v>
      </c>
      <c r="E53" s="121">
        <v>42979</v>
      </c>
      <c r="F53" s="139" t="s">
        <v>109</v>
      </c>
      <c r="G53" s="140"/>
      <c r="H53" s="141"/>
      <c r="I53" s="111" t="s">
        <v>101</v>
      </c>
      <c r="J53" s="110"/>
    </row>
    <row r="54" spans="4:10" s="105" customFormat="1" x14ac:dyDescent="0.15">
      <c r="D54" s="127" t="s">
        <v>110</v>
      </c>
      <c r="E54" s="129">
        <v>43497</v>
      </c>
      <c r="F54" s="131" t="s">
        <v>111</v>
      </c>
      <c r="G54" s="132"/>
      <c r="H54" s="132"/>
      <c r="I54" s="134" t="s">
        <v>101</v>
      </c>
      <c r="J54" s="124"/>
    </row>
    <row r="55" spans="4:10" x14ac:dyDescent="0.15">
      <c r="D55" s="128"/>
      <c r="E55" s="130"/>
      <c r="F55" s="133"/>
      <c r="G55" s="133"/>
      <c r="H55" s="133"/>
      <c r="I55" s="135"/>
    </row>
    <row r="56" spans="4:10" x14ac:dyDescent="0.15">
      <c r="D56" s="127" t="s">
        <v>112</v>
      </c>
      <c r="E56" s="129">
        <v>43770</v>
      </c>
      <c r="F56" s="131" t="s">
        <v>113</v>
      </c>
      <c r="G56" s="132"/>
      <c r="H56" s="132"/>
      <c r="I56" s="134" t="s">
        <v>101</v>
      </c>
    </row>
    <row r="57" spans="4:10" x14ac:dyDescent="0.15">
      <c r="D57" s="128"/>
      <c r="E57" s="130"/>
      <c r="F57" s="133"/>
      <c r="G57" s="133"/>
      <c r="H57" s="133"/>
      <c r="I57" s="135"/>
    </row>
    <row r="58" spans="4:10" ht="13.5" customHeight="1" x14ac:dyDescent="0.15">
      <c r="D58" s="127" t="s">
        <v>114</v>
      </c>
      <c r="E58" s="129">
        <v>44531</v>
      </c>
      <c r="F58" s="131" t="s">
        <v>115</v>
      </c>
      <c r="G58" s="132"/>
      <c r="H58" s="132"/>
      <c r="I58" s="134" t="s">
        <v>101</v>
      </c>
    </row>
    <row r="59" spans="4:10" x14ac:dyDescent="0.15">
      <c r="D59" s="128"/>
      <c r="E59" s="130"/>
      <c r="F59" s="133"/>
      <c r="G59" s="133"/>
      <c r="H59" s="133"/>
      <c r="I59" s="135"/>
    </row>
    <row r="60" spans="4:10" ht="13.5" customHeight="1" x14ac:dyDescent="0.15">
      <c r="D60" s="127" t="s">
        <v>116</v>
      </c>
      <c r="E60" s="129">
        <v>44713</v>
      </c>
      <c r="F60" s="131" t="s">
        <v>117</v>
      </c>
      <c r="G60" s="132"/>
      <c r="H60" s="132"/>
      <c r="I60" s="134" t="s">
        <v>101</v>
      </c>
    </row>
    <row r="61" spans="4:10" x14ac:dyDescent="0.15">
      <c r="D61" s="128"/>
      <c r="E61" s="130"/>
      <c r="F61" s="133"/>
      <c r="G61" s="133"/>
      <c r="H61" s="133"/>
      <c r="I61" s="135"/>
    </row>
    <row r="62" spans="4:10" s="105" customFormat="1" x14ac:dyDescent="0.15">
      <c r="D62" s="127" t="s">
        <v>120</v>
      </c>
      <c r="E62" s="129">
        <v>44805</v>
      </c>
      <c r="F62" s="131" t="s">
        <v>121</v>
      </c>
      <c r="G62" s="132"/>
      <c r="H62" s="132"/>
      <c r="I62" s="134" t="s">
        <v>101</v>
      </c>
      <c r="J62" s="124"/>
    </row>
    <row r="63" spans="4:10" x14ac:dyDescent="0.15">
      <c r="D63" s="128"/>
      <c r="E63" s="130"/>
      <c r="F63" s="133"/>
      <c r="G63" s="133"/>
      <c r="H63" s="133"/>
      <c r="I63" s="135"/>
    </row>
  </sheetData>
  <mergeCells count="25">
    <mergeCell ref="D62:D63"/>
    <mergeCell ref="E62:E63"/>
    <mergeCell ref="F62:H63"/>
    <mergeCell ref="I62:I63"/>
    <mergeCell ref="D60:D61"/>
    <mergeCell ref="E60:E61"/>
    <mergeCell ref="F60:H61"/>
    <mergeCell ref="I60:I61"/>
    <mergeCell ref="H33:H47"/>
    <mergeCell ref="F53:H53"/>
    <mergeCell ref="F50:H50"/>
    <mergeCell ref="F51:H51"/>
    <mergeCell ref="F52:H52"/>
    <mergeCell ref="D54:D55"/>
    <mergeCell ref="E54:E55"/>
    <mergeCell ref="F54:H55"/>
    <mergeCell ref="I54:I55"/>
    <mergeCell ref="D58:D59"/>
    <mergeCell ref="E58:E59"/>
    <mergeCell ref="F58:H59"/>
    <mergeCell ref="D56:D57"/>
    <mergeCell ref="E56:E57"/>
    <mergeCell ref="F56:H57"/>
    <mergeCell ref="I58:I59"/>
    <mergeCell ref="I56:I57"/>
  </mergeCells>
  <phoneticPr fontId="2"/>
  <pageMargins left="0.75" right="0.75" top="1" bottom="1" header="0.51200000000000001" footer="0.51200000000000001"/>
  <pageSetup paperSize="9" scale="87"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09"/>
  <sheetViews>
    <sheetView workbookViewId="0">
      <selection activeCell="D4" sqref="D4"/>
    </sheetView>
  </sheetViews>
  <sheetFormatPr defaultRowHeight="13.5" x14ac:dyDescent="0.15"/>
  <cols>
    <col min="5" max="5" width="10.25" bestFit="1" customWidth="1"/>
  </cols>
  <sheetData>
    <row r="1" spans="1:9" ht="15" customHeight="1" x14ac:dyDescent="0.15">
      <c r="A1" s="84"/>
      <c r="B1" s="84"/>
      <c r="C1" s="84"/>
      <c r="D1" s="84"/>
      <c r="E1" s="84"/>
      <c r="F1" s="84"/>
      <c r="G1" s="84"/>
      <c r="H1" s="84"/>
      <c r="I1" s="84"/>
    </row>
    <row r="2" spans="1:9" ht="15" customHeight="1" x14ac:dyDescent="0.15">
      <c r="A2" s="84"/>
      <c r="B2" s="85">
        <v>7020</v>
      </c>
      <c r="C2" s="86" t="s">
        <v>60</v>
      </c>
      <c r="D2" s="84"/>
      <c r="E2" s="84"/>
      <c r="F2" s="84"/>
      <c r="G2" s="84"/>
      <c r="H2" s="84"/>
      <c r="I2" s="84"/>
    </row>
    <row r="3" spans="1:9" ht="15" customHeight="1" x14ac:dyDescent="0.15">
      <c r="A3" s="84"/>
      <c r="B3" s="87"/>
      <c r="C3" s="90"/>
      <c r="D3" s="90"/>
      <c r="E3" s="87" t="s">
        <v>56</v>
      </c>
      <c r="F3" s="87" t="s">
        <v>57</v>
      </c>
      <c r="G3" s="84"/>
      <c r="H3" s="84"/>
      <c r="I3" s="84"/>
    </row>
    <row r="4" spans="1:9" ht="15" customHeight="1" thickBot="1" x14ac:dyDescent="0.2">
      <c r="A4" s="84"/>
      <c r="B4" s="91" t="s">
        <v>54</v>
      </c>
      <c r="C4" s="91" t="s">
        <v>104</v>
      </c>
      <c r="D4" s="92">
        <v>57900</v>
      </c>
      <c r="E4" s="92">
        <f>(1000^2/1270^2)*D4</f>
        <v>35898.071796143595</v>
      </c>
      <c r="F4" s="93">
        <v>1</v>
      </c>
      <c r="G4" s="84"/>
      <c r="H4" s="84"/>
      <c r="I4" s="84"/>
    </row>
    <row r="5" spans="1:9" ht="15" customHeight="1" x14ac:dyDescent="0.15">
      <c r="A5" s="84"/>
      <c r="B5" s="76" t="s">
        <v>55</v>
      </c>
      <c r="C5" s="77">
        <v>1270</v>
      </c>
      <c r="D5" s="78">
        <v>66950</v>
      </c>
      <c r="E5" s="78">
        <f>((1000^2)/((C5/2)^2*3.14))*D5</f>
        <v>52877.812761994952</v>
      </c>
      <c r="F5" s="79">
        <f>E5/E$4</f>
        <v>1.472998690912291</v>
      </c>
      <c r="G5" s="84"/>
      <c r="H5" s="84"/>
      <c r="I5" s="84"/>
    </row>
    <row r="6" spans="1:9" ht="15" customHeight="1" x14ac:dyDescent="0.15">
      <c r="A6" s="84"/>
      <c r="B6" s="76"/>
      <c r="C6" s="87">
        <v>1200</v>
      </c>
      <c r="D6" s="80">
        <v>59830</v>
      </c>
      <c r="E6" s="78">
        <f t="shared" ref="E6:E13" si="0">((1000^2)/((C6/2)^2*3.14))*D6</f>
        <v>52928.167020523702</v>
      </c>
      <c r="F6" s="79">
        <f t="shared" ref="F6:F13" si="1">E6/E$4</f>
        <v>1.4744013918376973</v>
      </c>
      <c r="G6" s="84"/>
      <c r="H6" s="84"/>
      <c r="I6" s="84"/>
    </row>
    <row r="7" spans="1:9" ht="15" customHeight="1" x14ac:dyDescent="0.15">
      <c r="A7" s="84"/>
      <c r="B7" s="81"/>
      <c r="C7" s="87">
        <v>1100</v>
      </c>
      <c r="D7" s="80">
        <v>50350</v>
      </c>
      <c r="E7" s="78">
        <f t="shared" si="0"/>
        <v>53008.369742590934</v>
      </c>
      <c r="F7" s="79">
        <f t="shared" si="1"/>
        <v>1.4766355709468897</v>
      </c>
      <c r="G7" s="84"/>
      <c r="H7" s="84"/>
      <c r="I7" s="84"/>
    </row>
    <row r="8" spans="1:9" ht="15" customHeight="1" x14ac:dyDescent="0.15">
      <c r="A8" s="84"/>
      <c r="B8" s="81"/>
      <c r="C8" s="87">
        <v>1000</v>
      </c>
      <c r="D8" s="80">
        <v>41690</v>
      </c>
      <c r="E8" s="78">
        <f t="shared" si="0"/>
        <v>53108.28025477707</v>
      </c>
      <c r="F8" s="79">
        <f t="shared" si="1"/>
        <v>1.4794187430557846</v>
      </c>
      <c r="G8" s="84"/>
      <c r="H8" s="84"/>
      <c r="I8" s="84"/>
    </row>
    <row r="9" spans="1:9" ht="15" customHeight="1" x14ac:dyDescent="0.15">
      <c r="A9" s="84"/>
      <c r="B9" s="81"/>
      <c r="C9" s="87">
        <v>900</v>
      </c>
      <c r="D9" s="80">
        <v>33840</v>
      </c>
      <c r="E9" s="78">
        <f t="shared" si="0"/>
        <v>53220.099079971696</v>
      </c>
      <c r="F9" s="79">
        <f t="shared" si="1"/>
        <v>1.4825336408650491</v>
      </c>
      <c r="G9" s="84"/>
      <c r="H9" s="84"/>
      <c r="I9" s="84"/>
    </row>
    <row r="10" spans="1:9" ht="15" customHeight="1" x14ac:dyDescent="0.15">
      <c r="A10" s="84"/>
      <c r="B10" s="81"/>
      <c r="C10" s="87">
        <v>800</v>
      </c>
      <c r="D10" s="80">
        <v>26810</v>
      </c>
      <c r="E10" s="78">
        <f t="shared" si="0"/>
        <v>53363.853503184713</v>
      </c>
      <c r="F10" s="79">
        <f t="shared" si="1"/>
        <v>1.4865381574315477</v>
      </c>
      <c r="G10" s="84"/>
      <c r="H10" s="84"/>
      <c r="I10" s="84"/>
    </row>
    <row r="11" spans="1:9" ht="15" customHeight="1" x14ac:dyDescent="0.15">
      <c r="A11" s="84"/>
      <c r="B11" s="81"/>
      <c r="C11" s="87">
        <v>700</v>
      </c>
      <c r="D11" s="80">
        <v>20600</v>
      </c>
      <c r="E11" s="78">
        <f t="shared" si="0"/>
        <v>53555.180033796962</v>
      </c>
      <c r="F11" s="79">
        <f t="shared" si="1"/>
        <v>1.4918678735148725</v>
      </c>
      <c r="G11" s="84"/>
      <c r="H11" s="84"/>
      <c r="I11" s="84"/>
    </row>
    <row r="12" spans="1:9" ht="15" customHeight="1" x14ac:dyDescent="0.15">
      <c r="A12" s="84"/>
      <c r="B12" s="81"/>
      <c r="C12" s="87">
        <v>600</v>
      </c>
      <c r="D12" s="80">
        <v>15210</v>
      </c>
      <c r="E12" s="78">
        <f t="shared" si="0"/>
        <v>53821.656050955411</v>
      </c>
      <c r="F12" s="79">
        <f t="shared" si="1"/>
        <v>1.4992910024971671</v>
      </c>
      <c r="G12" s="84"/>
      <c r="H12" s="84"/>
      <c r="I12" s="84"/>
    </row>
    <row r="13" spans="1:9" ht="15" customHeight="1" x14ac:dyDescent="0.15">
      <c r="A13" s="84"/>
      <c r="B13" s="79"/>
      <c r="C13" s="87">
        <v>500</v>
      </c>
      <c r="D13" s="80">
        <v>10630</v>
      </c>
      <c r="E13" s="78">
        <f t="shared" si="0"/>
        <v>54165.605095541396</v>
      </c>
      <c r="F13" s="79">
        <f t="shared" si="1"/>
        <v>1.5088722704421194</v>
      </c>
      <c r="G13" s="84"/>
      <c r="H13" s="84"/>
      <c r="I13" s="84"/>
    </row>
    <row r="14" spans="1:9" ht="15" customHeight="1" x14ac:dyDescent="0.15">
      <c r="A14" s="84"/>
      <c r="B14" s="84"/>
      <c r="C14" s="84"/>
      <c r="D14" s="84"/>
      <c r="E14" s="84"/>
      <c r="F14" s="82"/>
      <c r="G14" s="84"/>
      <c r="H14" s="84"/>
      <c r="I14" s="84"/>
    </row>
    <row r="15" spans="1:9" ht="15" customHeight="1" x14ac:dyDescent="0.15">
      <c r="A15" s="84"/>
      <c r="B15" s="84"/>
      <c r="C15" s="84"/>
      <c r="D15" s="84"/>
      <c r="E15" s="83" t="s">
        <v>58</v>
      </c>
      <c r="F15" s="75">
        <f>AVERAGE(F5:F13)</f>
        <v>1.4858397046114906</v>
      </c>
      <c r="G15" s="84"/>
      <c r="H15" s="84"/>
      <c r="I15" s="84"/>
    </row>
    <row r="16" spans="1:9" ht="15" customHeight="1" x14ac:dyDescent="0.15">
      <c r="A16" s="84"/>
      <c r="B16" s="84"/>
      <c r="C16" s="84"/>
      <c r="D16" s="84"/>
      <c r="E16" s="84"/>
      <c r="F16" s="84"/>
      <c r="G16" s="84"/>
      <c r="H16" s="84"/>
      <c r="I16" s="84"/>
    </row>
    <row r="17" spans="1:9" ht="15" customHeight="1" x14ac:dyDescent="0.15">
      <c r="A17" s="84"/>
      <c r="B17" s="84"/>
      <c r="C17" s="84"/>
      <c r="D17" s="84"/>
      <c r="E17" s="84"/>
      <c r="F17" s="84"/>
      <c r="G17" s="84"/>
      <c r="H17" s="84"/>
      <c r="I17" s="84"/>
    </row>
    <row r="18" spans="1:9" ht="15" customHeight="1" x14ac:dyDescent="0.15">
      <c r="A18" s="84"/>
      <c r="B18" s="85">
        <v>7020</v>
      </c>
      <c r="C18" s="86" t="s">
        <v>61</v>
      </c>
      <c r="D18" s="84"/>
      <c r="E18" s="84"/>
      <c r="F18" s="84"/>
      <c r="G18" s="84"/>
      <c r="H18" s="84"/>
      <c r="I18" s="84"/>
    </row>
    <row r="19" spans="1:9" ht="15" customHeight="1" x14ac:dyDescent="0.15">
      <c r="A19" s="84"/>
      <c r="B19" s="87"/>
      <c r="C19" s="90"/>
      <c r="D19" s="90"/>
      <c r="E19" s="87" t="s">
        <v>56</v>
      </c>
      <c r="F19" s="87" t="s">
        <v>57</v>
      </c>
      <c r="G19" s="84"/>
      <c r="H19" s="84"/>
      <c r="I19" s="84"/>
    </row>
    <row r="20" spans="1:9" ht="15" customHeight="1" thickBot="1" x14ac:dyDescent="0.2">
      <c r="A20" s="84"/>
      <c r="B20" s="91" t="s">
        <v>54</v>
      </c>
      <c r="C20" s="91" t="s">
        <v>8</v>
      </c>
      <c r="D20" s="92">
        <v>52900</v>
      </c>
      <c r="E20" s="92">
        <f>(1000^2/1270^2)*D20</f>
        <v>32798.065596131193</v>
      </c>
      <c r="F20" s="93">
        <v>1</v>
      </c>
      <c r="G20" s="84"/>
      <c r="H20" s="84"/>
      <c r="I20" s="84"/>
    </row>
    <row r="21" spans="1:9" ht="15" customHeight="1" x14ac:dyDescent="0.15">
      <c r="A21" s="84"/>
      <c r="B21" s="76" t="s">
        <v>55</v>
      </c>
      <c r="C21" s="77">
        <v>1270</v>
      </c>
      <c r="D21" s="78">
        <v>58040</v>
      </c>
      <c r="E21" s="78">
        <f>((1000^2)/((C21/2)^2*3.14))*D21</f>
        <v>45840.601235342598</v>
      </c>
      <c r="F21" s="79">
        <f>E21/E$20</f>
        <v>1.397661734073423</v>
      </c>
      <c r="G21" s="84"/>
      <c r="H21" s="84"/>
      <c r="I21" s="84"/>
    </row>
    <row r="22" spans="1:9" ht="15" customHeight="1" x14ac:dyDescent="0.15">
      <c r="A22" s="84"/>
      <c r="B22" s="76"/>
      <c r="C22" s="87">
        <v>1200</v>
      </c>
      <c r="D22" s="80">
        <v>51860</v>
      </c>
      <c r="E22" s="80">
        <f t="shared" ref="E22:E29" si="2">((1000^2)/((C22/2)^2*3.14))*D22</f>
        <v>45877.565463552724</v>
      </c>
      <c r="F22" s="90">
        <f t="shared" ref="F22:F29" si="3">E22/E$20</f>
        <v>1.3987887587176595</v>
      </c>
      <c r="G22" s="84"/>
      <c r="H22" s="84"/>
      <c r="I22" s="84"/>
    </row>
    <row r="23" spans="1:9" ht="15" customHeight="1" x14ac:dyDescent="0.15">
      <c r="A23" s="84"/>
      <c r="B23" s="81"/>
      <c r="C23" s="87">
        <v>1100</v>
      </c>
      <c r="D23" s="80">
        <v>43650</v>
      </c>
      <c r="E23" s="80">
        <f t="shared" si="2"/>
        <v>45954.624414381222</v>
      </c>
      <c r="F23" s="90">
        <f t="shared" si="3"/>
        <v>1.4011382555379106</v>
      </c>
      <c r="G23" s="84"/>
      <c r="H23" s="84"/>
      <c r="I23" s="84"/>
    </row>
    <row r="24" spans="1:9" ht="15" customHeight="1" x14ac:dyDescent="0.15">
      <c r="A24" s="84"/>
      <c r="B24" s="81"/>
      <c r="C24" s="87">
        <v>1000</v>
      </c>
      <c r="D24" s="80">
        <v>36140</v>
      </c>
      <c r="E24" s="80">
        <f t="shared" si="2"/>
        <v>46038.216560509551</v>
      </c>
      <c r="F24" s="90">
        <f t="shared" si="3"/>
        <v>1.4036869468893356</v>
      </c>
      <c r="G24" s="84"/>
      <c r="H24" s="84"/>
      <c r="I24" s="84"/>
    </row>
    <row r="25" spans="1:9" ht="15" customHeight="1" x14ac:dyDescent="0.15">
      <c r="A25" s="84"/>
      <c r="B25" s="81"/>
      <c r="C25" s="87">
        <v>900</v>
      </c>
      <c r="D25" s="80">
        <v>29330</v>
      </c>
      <c r="E25" s="80">
        <f t="shared" si="2"/>
        <v>46127.231265235518</v>
      </c>
      <c r="F25" s="90">
        <f t="shared" si="3"/>
        <v>1.4064009698997801</v>
      </c>
      <c r="G25" s="84"/>
      <c r="H25" s="84"/>
      <c r="I25" s="84"/>
    </row>
    <row r="26" spans="1:9" ht="15" customHeight="1" x14ac:dyDescent="0.15">
      <c r="A26" s="84"/>
      <c r="B26" s="81"/>
      <c r="C26" s="87">
        <v>800</v>
      </c>
      <c r="D26" s="80">
        <v>23240</v>
      </c>
      <c r="E26" s="80">
        <f t="shared" si="2"/>
        <v>46257.961783439488</v>
      </c>
      <c r="F26" s="90">
        <f t="shared" si="3"/>
        <v>1.410386891503016</v>
      </c>
      <c r="G26" s="84"/>
      <c r="H26" s="84"/>
      <c r="I26" s="84"/>
    </row>
    <row r="27" spans="1:9" ht="15" customHeight="1" x14ac:dyDescent="0.15">
      <c r="A27" s="84"/>
      <c r="B27" s="81"/>
      <c r="C27" s="87">
        <v>700</v>
      </c>
      <c r="D27" s="80">
        <v>17860</v>
      </c>
      <c r="E27" s="90">
        <f t="shared" si="2"/>
        <v>46431.821136097751</v>
      </c>
      <c r="F27" s="90">
        <f t="shared" si="3"/>
        <v>1.415687794147676</v>
      </c>
      <c r="G27" s="84"/>
      <c r="H27" s="84"/>
      <c r="I27" s="84"/>
    </row>
    <row r="28" spans="1:9" ht="15" customHeight="1" x14ac:dyDescent="0.15">
      <c r="A28" s="84"/>
      <c r="B28" s="81"/>
      <c r="C28" s="87">
        <v>600</v>
      </c>
      <c r="D28" s="80">
        <v>13180</v>
      </c>
      <c r="E28" s="90">
        <f t="shared" si="2"/>
        <v>46638.358103326253</v>
      </c>
      <c r="F28" s="90">
        <f t="shared" si="3"/>
        <v>1.4219850242883727</v>
      </c>
      <c r="G28" s="84"/>
      <c r="H28" s="84"/>
      <c r="I28" s="84"/>
    </row>
    <row r="29" spans="1:9" ht="15" customHeight="1" x14ac:dyDescent="0.15">
      <c r="A29" s="84"/>
      <c r="B29" s="79"/>
      <c r="C29" s="87">
        <v>500</v>
      </c>
      <c r="D29" s="80">
        <v>9215</v>
      </c>
      <c r="E29" s="90">
        <f t="shared" si="2"/>
        <v>46955.414012738853</v>
      </c>
      <c r="F29" s="90">
        <f t="shared" si="3"/>
        <v>1.4316519331029582</v>
      </c>
      <c r="G29" s="84"/>
      <c r="H29" s="84"/>
      <c r="I29" s="84"/>
    </row>
    <row r="30" spans="1:9" ht="15" customHeight="1" x14ac:dyDescent="0.15">
      <c r="A30" s="84"/>
      <c r="B30" s="84"/>
      <c r="C30" s="84"/>
      <c r="D30" s="84"/>
      <c r="E30" s="84"/>
      <c r="F30" s="82"/>
      <c r="G30" s="84"/>
      <c r="H30" s="84"/>
      <c r="I30" s="84"/>
    </row>
    <row r="31" spans="1:9" ht="15" customHeight="1" x14ac:dyDescent="0.15">
      <c r="A31" s="84"/>
      <c r="B31" s="84"/>
      <c r="C31" s="84"/>
      <c r="D31" s="84"/>
      <c r="E31" s="83" t="s">
        <v>58</v>
      </c>
      <c r="F31" s="75">
        <f>AVERAGE(F21:F29)</f>
        <v>1.4097098120177924</v>
      </c>
      <c r="G31" s="84"/>
      <c r="H31" s="84"/>
      <c r="I31" s="84"/>
    </row>
    <row r="32" spans="1:9" ht="15" customHeight="1" x14ac:dyDescent="0.15">
      <c r="A32" s="84"/>
      <c r="B32" s="84"/>
      <c r="C32" s="84"/>
      <c r="D32" s="84"/>
      <c r="E32" s="84"/>
      <c r="F32" s="84"/>
      <c r="G32" s="84"/>
      <c r="H32" s="84"/>
      <c r="I32" s="84"/>
    </row>
    <row r="33" spans="1:9" ht="15" customHeight="1" x14ac:dyDescent="0.15">
      <c r="A33" s="84"/>
      <c r="B33" s="84"/>
      <c r="C33" s="84"/>
      <c r="D33" s="84"/>
      <c r="E33" s="84"/>
      <c r="F33" s="84"/>
      <c r="G33" s="84"/>
      <c r="H33" s="84"/>
      <c r="I33" s="84"/>
    </row>
    <row r="34" spans="1:9" ht="15" customHeight="1" x14ac:dyDescent="0.15">
      <c r="A34" s="84"/>
      <c r="B34" s="85">
        <v>7020</v>
      </c>
      <c r="C34" s="86" t="s">
        <v>62</v>
      </c>
      <c r="D34" s="84"/>
      <c r="E34" s="84"/>
      <c r="F34" s="84"/>
      <c r="G34" s="84"/>
      <c r="H34" s="84"/>
      <c r="I34" s="84"/>
    </row>
    <row r="35" spans="1:9" ht="15" customHeight="1" x14ac:dyDescent="0.15">
      <c r="A35" s="84"/>
      <c r="B35" s="87"/>
      <c r="C35" s="90"/>
      <c r="D35" s="90"/>
      <c r="E35" s="87" t="s">
        <v>56</v>
      </c>
      <c r="F35" s="87" t="s">
        <v>57</v>
      </c>
      <c r="G35" s="84"/>
      <c r="H35" s="84"/>
      <c r="I35" s="84"/>
    </row>
    <row r="36" spans="1:9" ht="15" customHeight="1" thickBot="1" x14ac:dyDescent="0.2">
      <c r="A36" s="84"/>
      <c r="B36" s="91" t="s">
        <v>54</v>
      </c>
      <c r="C36" s="91" t="s">
        <v>59</v>
      </c>
      <c r="D36" s="92">
        <v>29260</v>
      </c>
      <c r="E36" s="92">
        <f>D36</f>
        <v>29260</v>
      </c>
      <c r="F36" s="93">
        <v>1</v>
      </c>
      <c r="G36" s="84"/>
      <c r="H36" s="84"/>
      <c r="I36" s="84"/>
    </row>
    <row r="37" spans="1:9" ht="15" customHeight="1" x14ac:dyDescent="0.15">
      <c r="A37" s="84"/>
      <c r="B37" s="76" t="s">
        <v>55</v>
      </c>
      <c r="C37" s="77">
        <v>1000</v>
      </c>
      <c r="D37" s="78">
        <v>32280</v>
      </c>
      <c r="E37" s="78">
        <f t="shared" ref="E37:E42" si="4">((1000^2)/((C37/2)^2*3.14))*D37</f>
        <v>41121.019108280256</v>
      </c>
      <c r="F37" s="79">
        <f t="shared" ref="F37:F42" si="5">E37/E$36</f>
        <v>1.4053663399959075</v>
      </c>
      <c r="G37" s="84"/>
      <c r="H37" s="84"/>
      <c r="I37" s="84"/>
    </row>
    <row r="38" spans="1:9" ht="15" customHeight="1" x14ac:dyDescent="0.15">
      <c r="A38" s="84"/>
      <c r="B38" s="76"/>
      <c r="C38" s="87">
        <v>900</v>
      </c>
      <c r="D38" s="80">
        <v>26210</v>
      </c>
      <c r="E38" s="80">
        <f t="shared" si="4"/>
        <v>41220.413619564366</v>
      </c>
      <c r="F38" s="90">
        <f t="shared" si="5"/>
        <v>1.4087632815982354</v>
      </c>
      <c r="G38" s="84"/>
      <c r="H38" s="84"/>
      <c r="I38" s="84"/>
    </row>
    <row r="39" spans="1:9" ht="15" customHeight="1" x14ac:dyDescent="0.15">
      <c r="A39" s="84"/>
      <c r="B39" s="81"/>
      <c r="C39" s="87">
        <v>800</v>
      </c>
      <c r="D39" s="80">
        <v>20760</v>
      </c>
      <c r="E39" s="80">
        <f t="shared" si="4"/>
        <v>41321.656050955411</v>
      </c>
      <c r="F39" s="90">
        <f t="shared" si="5"/>
        <v>1.4122233783648466</v>
      </c>
      <c r="G39" s="84"/>
      <c r="H39" s="84"/>
      <c r="I39" s="84"/>
    </row>
    <row r="40" spans="1:9" ht="15" customHeight="1" x14ac:dyDescent="0.15">
      <c r="A40" s="84"/>
      <c r="B40" s="81"/>
      <c r="C40" s="87">
        <v>700</v>
      </c>
      <c r="D40" s="80">
        <v>15950</v>
      </c>
      <c r="E40" s="80">
        <f t="shared" si="4"/>
        <v>41466.268035876776</v>
      </c>
      <c r="F40" s="90">
        <f t="shared" si="5"/>
        <v>1.4171656881707715</v>
      </c>
      <c r="G40" s="84"/>
      <c r="H40" s="84"/>
      <c r="I40" s="84"/>
    </row>
    <row r="41" spans="1:9" ht="15" customHeight="1" x14ac:dyDescent="0.15">
      <c r="A41" s="84"/>
      <c r="B41" s="81"/>
      <c r="C41" s="87">
        <v>600</v>
      </c>
      <c r="D41" s="80">
        <v>11780</v>
      </c>
      <c r="E41" s="80">
        <f t="shared" si="4"/>
        <v>41684.35951875442</v>
      </c>
      <c r="F41" s="90">
        <f t="shared" si="5"/>
        <v>1.4246192590141633</v>
      </c>
      <c r="G41" s="84"/>
      <c r="H41" s="84"/>
      <c r="I41" s="84"/>
    </row>
    <row r="42" spans="1:9" ht="15" customHeight="1" x14ac:dyDescent="0.15">
      <c r="A42" s="84"/>
      <c r="B42" s="79"/>
      <c r="C42" s="87">
        <v>500</v>
      </c>
      <c r="D42" s="80">
        <v>8235</v>
      </c>
      <c r="E42" s="80">
        <f t="shared" si="4"/>
        <v>41961.783439490442</v>
      </c>
      <c r="F42" s="90">
        <f t="shared" si="5"/>
        <v>1.4341005960181286</v>
      </c>
      <c r="G42" s="84"/>
      <c r="H42" s="84"/>
      <c r="I42" s="84"/>
    </row>
    <row r="43" spans="1:9" ht="15" customHeight="1" x14ac:dyDescent="0.15">
      <c r="A43" s="84"/>
      <c r="B43" s="84"/>
      <c r="C43" s="84"/>
      <c r="D43" s="84"/>
      <c r="E43" s="84"/>
      <c r="F43" s="82"/>
      <c r="G43" s="84"/>
      <c r="H43" s="84"/>
      <c r="I43" s="84"/>
    </row>
    <row r="44" spans="1:9" ht="15" customHeight="1" x14ac:dyDescent="0.15">
      <c r="A44" s="84"/>
      <c r="B44" s="84"/>
      <c r="C44" s="84"/>
      <c r="D44" s="84"/>
      <c r="E44" s="83" t="s">
        <v>58</v>
      </c>
      <c r="F44" s="75">
        <f>AVERAGE(F37:F42)</f>
        <v>1.4170397571936755</v>
      </c>
      <c r="G44" s="84"/>
      <c r="H44" s="84"/>
      <c r="I44" s="84"/>
    </row>
    <row r="45" spans="1:9" x14ac:dyDescent="0.15">
      <c r="A45" s="84"/>
      <c r="B45" s="84"/>
      <c r="C45" s="84"/>
      <c r="D45" s="84"/>
      <c r="E45" s="84"/>
      <c r="F45" s="84"/>
      <c r="G45" s="84"/>
      <c r="H45" s="84"/>
      <c r="I45" s="84"/>
    </row>
    <row r="46" spans="1:9" x14ac:dyDescent="0.15">
      <c r="A46" s="84"/>
      <c r="B46" s="84"/>
      <c r="C46" s="84"/>
      <c r="D46" s="84"/>
      <c r="E46" s="84"/>
      <c r="F46" s="84"/>
      <c r="G46" s="84"/>
      <c r="H46" s="84"/>
      <c r="I46" s="84"/>
    </row>
    <row r="47" spans="1:9" x14ac:dyDescent="0.15">
      <c r="A47" s="84"/>
      <c r="B47" s="84"/>
      <c r="C47" s="84"/>
      <c r="D47" s="84"/>
      <c r="E47" s="84"/>
      <c r="F47" s="84"/>
      <c r="G47" s="84"/>
      <c r="H47" s="84"/>
      <c r="I47" s="84"/>
    </row>
    <row r="48" spans="1:9" x14ac:dyDescent="0.15">
      <c r="A48" s="84"/>
      <c r="B48" s="84"/>
      <c r="C48" s="84"/>
      <c r="D48" s="84"/>
      <c r="E48" s="84"/>
      <c r="F48" s="84"/>
      <c r="G48" s="84"/>
      <c r="H48" s="84"/>
      <c r="I48" s="84"/>
    </row>
    <row r="49" spans="1:9" x14ac:dyDescent="0.15">
      <c r="A49" s="84"/>
      <c r="B49" s="84"/>
      <c r="C49" s="84"/>
      <c r="D49" s="84"/>
      <c r="E49" s="84"/>
      <c r="F49" s="84"/>
      <c r="G49" s="84"/>
      <c r="H49" s="84"/>
      <c r="I49" s="84"/>
    </row>
    <row r="50" spans="1:9" x14ac:dyDescent="0.15">
      <c r="A50" s="84"/>
      <c r="B50" s="84"/>
      <c r="C50" s="84"/>
      <c r="D50" s="84"/>
      <c r="E50" s="84"/>
      <c r="F50" s="84"/>
      <c r="G50" s="84"/>
      <c r="H50" s="84"/>
      <c r="I50" s="84"/>
    </row>
    <row r="51" spans="1:9" x14ac:dyDescent="0.15">
      <c r="A51" s="84"/>
      <c r="B51" s="84"/>
      <c r="C51" s="84"/>
      <c r="D51" s="84"/>
      <c r="E51" s="84"/>
      <c r="F51" s="84"/>
      <c r="G51" s="84"/>
      <c r="H51" s="84"/>
      <c r="I51" s="84"/>
    </row>
    <row r="52" spans="1:9" x14ac:dyDescent="0.15">
      <c r="A52" s="84"/>
      <c r="B52" s="84"/>
      <c r="C52" s="84"/>
      <c r="D52" s="84"/>
      <c r="E52" s="84"/>
      <c r="F52" s="84"/>
      <c r="G52" s="84"/>
      <c r="H52" s="84"/>
      <c r="I52" s="84"/>
    </row>
    <row r="53" spans="1:9" x14ac:dyDescent="0.15">
      <c r="A53" s="84"/>
      <c r="B53" s="84"/>
      <c r="C53" s="84"/>
      <c r="D53" s="84"/>
      <c r="E53" s="84"/>
      <c r="F53" s="84"/>
      <c r="G53" s="84"/>
      <c r="H53" s="84"/>
      <c r="I53" s="84"/>
    </row>
    <row r="54" spans="1:9" x14ac:dyDescent="0.15">
      <c r="A54" s="84"/>
      <c r="B54" s="85">
        <v>7026</v>
      </c>
      <c r="C54" s="86" t="s">
        <v>60</v>
      </c>
      <c r="D54" s="84"/>
      <c r="E54" s="84"/>
      <c r="F54" s="84"/>
      <c r="G54" s="84"/>
      <c r="H54" s="84"/>
      <c r="I54" s="84"/>
    </row>
    <row r="55" spans="1:9" x14ac:dyDescent="0.15">
      <c r="A55" s="84"/>
      <c r="B55" s="87"/>
      <c r="C55" s="90"/>
      <c r="D55" s="90"/>
      <c r="E55" s="87" t="s">
        <v>56</v>
      </c>
      <c r="F55" s="87" t="s">
        <v>57</v>
      </c>
      <c r="G55" s="84"/>
      <c r="H55" s="84"/>
      <c r="I55" s="84"/>
    </row>
    <row r="56" spans="1:9" ht="14.25" thickBot="1" x14ac:dyDescent="0.2">
      <c r="A56" s="84"/>
      <c r="B56" s="91" t="s">
        <v>54</v>
      </c>
      <c r="C56" s="91" t="s">
        <v>63</v>
      </c>
      <c r="D56" s="92">
        <v>54700</v>
      </c>
      <c r="E56" s="92"/>
      <c r="F56" s="93"/>
      <c r="G56" s="84"/>
      <c r="H56" s="84"/>
      <c r="I56" s="84"/>
    </row>
    <row r="57" spans="1:9" x14ac:dyDescent="0.15">
      <c r="A57" s="84"/>
      <c r="B57" s="76" t="s">
        <v>55</v>
      </c>
      <c r="C57" s="77">
        <v>1220</v>
      </c>
      <c r="D57" s="78"/>
      <c r="E57" s="78"/>
      <c r="F57" s="79"/>
      <c r="G57" s="84"/>
      <c r="H57" s="84"/>
      <c r="I57" s="84"/>
    </row>
    <row r="58" spans="1:9" x14ac:dyDescent="0.15">
      <c r="A58" s="84"/>
      <c r="B58" s="76"/>
      <c r="C58" s="87">
        <v>1200</v>
      </c>
      <c r="D58" s="80"/>
      <c r="E58" s="78"/>
      <c r="F58" s="79"/>
      <c r="G58" s="84"/>
      <c r="H58" s="84"/>
      <c r="I58" s="84"/>
    </row>
    <row r="59" spans="1:9" x14ac:dyDescent="0.15">
      <c r="A59" s="84"/>
      <c r="B59" s="81"/>
      <c r="C59" s="87">
        <v>1100</v>
      </c>
      <c r="D59" s="80"/>
      <c r="E59" s="78"/>
      <c r="F59" s="79"/>
      <c r="G59" s="84"/>
      <c r="H59" s="84"/>
      <c r="I59" s="84"/>
    </row>
    <row r="60" spans="1:9" x14ac:dyDescent="0.15">
      <c r="A60" s="84"/>
      <c r="B60" s="81"/>
      <c r="C60" s="87">
        <v>1000</v>
      </c>
      <c r="D60" s="80"/>
      <c r="E60" s="78"/>
      <c r="F60" s="79"/>
      <c r="G60" s="84"/>
      <c r="H60" s="84"/>
      <c r="I60" s="84"/>
    </row>
    <row r="61" spans="1:9" x14ac:dyDescent="0.15">
      <c r="A61" s="84"/>
      <c r="B61" s="81"/>
      <c r="C61" s="87">
        <v>900</v>
      </c>
      <c r="D61" s="80"/>
      <c r="E61" s="78"/>
      <c r="F61" s="79"/>
      <c r="G61" s="84"/>
      <c r="H61" s="84"/>
      <c r="I61" s="84"/>
    </row>
    <row r="62" spans="1:9" x14ac:dyDescent="0.15">
      <c r="A62" s="84"/>
      <c r="B62" s="81"/>
      <c r="C62" s="87">
        <v>800</v>
      </c>
      <c r="D62" s="80"/>
      <c r="E62" s="78"/>
      <c r="F62" s="79"/>
      <c r="G62" s="84"/>
      <c r="H62" s="84"/>
      <c r="I62" s="84"/>
    </row>
    <row r="63" spans="1:9" x14ac:dyDescent="0.15">
      <c r="A63" s="84"/>
      <c r="B63" s="81"/>
      <c r="C63" s="87">
        <v>700</v>
      </c>
      <c r="D63" s="80"/>
      <c r="E63" s="78"/>
      <c r="F63" s="79"/>
      <c r="G63" s="84"/>
      <c r="H63" s="84"/>
      <c r="I63" s="84"/>
    </row>
    <row r="64" spans="1:9" x14ac:dyDescent="0.15">
      <c r="A64" s="84"/>
      <c r="B64" s="81"/>
      <c r="C64" s="87">
        <v>600</v>
      </c>
      <c r="D64" s="80"/>
      <c r="E64" s="78"/>
      <c r="F64" s="79"/>
      <c r="G64" s="84"/>
      <c r="H64" s="84"/>
      <c r="I64" s="84"/>
    </row>
    <row r="65" spans="1:9" x14ac:dyDescent="0.15">
      <c r="A65" s="84"/>
      <c r="B65" s="79"/>
      <c r="C65" s="87">
        <v>500</v>
      </c>
      <c r="D65" s="80"/>
      <c r="E65" s="78"/>
      <c r="F65" s="79"/>
      <c r="G65" s="84"/>
      <c r="H65" s="84"/>
      <c r="I65" s="84"/>
    </row>
    <row r="66" spans="1:9" x14ac:dyDescent="0.15">
      <c r="A66" s="84"/>
      <c r="B66" s="84"/>
      <c r="C66" s="84"/>
      <c r="D66" s="84"/>
      <c r="E66" s="84"/>
      <c r="F66" s="82"/>
      <c r="G66" s="84"/>
      <c r="H66" s="84"/>
      <c r="I66" s="84"/>
    </row>
    <row r="67" spans="1:9" x14ac:dyDescent="0.15">
      <c r="A67" s="84"/>
      <c r="B67" s="84"/>
      <c r="C67" s="84"/>
      <c r="D67" s="84"/>
      <c r="E67" s="83" t="s">
        <v>58</v>
      </c>
      <c r="F67" s="75" t="e">
        <f>AVERAGE(F57:F65)</f>
        <v>#DIV/0!</v>
      </c>
      <c r="G67" s="84"/>
      <c r="H67" s="84"/>
      <c r="I67" s="84"/>
    </row>
    <row r="68" spans="1:9" x14ac:dyDescent="0.15">
      <c r="A68" s="84"/>
      <c r="B68" s="84"/>
      <c r="C68" s="84"/>
      <c r="D68" s="84"/>
      <c r="E68" s="84"/>
      <c r="F68" s="84"/>
      <c r="G68" s="84"/>
      <c r="H68" s="84"/>
      <c r="I68" s="84"/>
    </row>
    <row r="69" spans="1:9" x14ac:dyDescent="0.15">
      <c r="A69" s="84"/>
      <c r="B69" s="84"/>
      <c r="C69" s="84"/>
      <c r="D69" s="84"/>
      <c r="E69" s="84"/>
      <c r="F69" s="84"/>
      <c r="G69" s="84"/>
      <c r="H69" s="84"/>
      <c r="I69" s="84"/>
    </row>
    <row r="70" spans="1:9" x14ac:dyDescent="0.15">
      <c r="A70" s="84"/>
      <c r="B70" s="85">
        <v>7026</v>
      </c>
      <c r="C70" s="86" t="s">
        <v>61</v>
      </c>
      <c r="D70" s="84"/>
      <c r="E70" s="84"/>
      <c r="F70" s="84"/>
      <c r="G70" s="84"/>
      <c r="H70" s="84"/>
      <c r="I70" s="84"/>
    </row>
    <row r="71" spans="1:9" x14ac:dyDescent="0.15">
      <c r="A71" s="84"/>
      <c r="B71" s="87"/>
      <c r="C71" s="90"/>
      <c r="D71" s="90"/>
      <c r="E71" s="87" t="s">
        <v>56</v>
      </c>
      <c r="F71" s="87" t="s">
        <v>57</v>
      </c>
      <c r="G71" s="84"/>
      <c r="H71" s="84"/>
      <c r="I71" s="84"/>
    </row>
    <row r="72" spans="1:9" ht="14.25" thickBot="1" x14ac:dyDescent="0.2">
      <c r="A72" s="84"/>
      <c r="B72" s="91" t="s">
        <v>54</v>
      </c>
      <c r="C72" s="91" t="s">
        <v>63</v>
      </c>
      <c r="D72" s="92">
        <v>47200</v>
      </c>
      <c r="E72" s="92"/>
      <c r="F72" s="93"/>
      <c r="G72" s="84"/>
      <c r="H72" s="84"/>
      <c r="I72" s="84"/>
    </row>
    <row r="73" spans="1:9" x14ac:dyDescent="0.15">
      <c r="A73" s="84"/>
      <c r="B73" s="76" t="s">
        <v>55</v>
      </c>
      <c r="C73" s="77">
        <v>1220</v>
      </c>
      <c r="D73" s="78"/>
      <c r="E73" s="78"/>
      <c r="F73" s="79"/>
      <c r="G73" s="84"/>
      <c r="H73" s="84"/>
      <c r="I73" s="84"/>
    </row>
    <row r="74" spans="1:9" x14ac:dyDescent="0.15">
      <c r="A74" s="84"/>
      <c r="B74" s="76"/>
      <c r="C74" s="87">
        <v>1200</v>
      </c>
      <c r="D74" s="80"/>
      <c r="E74" s="80"/>
      <c r="F74" s="90"/>
      <c r="G74" s="84"/>
      <c r="H74" s="84"/>
      <c r="I74" s="84"/>
    </row>
    <row r="75" spans="1:9" x14ac:dyDescent="0.15">
      <c r="A75" s="84"/>
      <c r="B75" s="81"/>
      <c r="C75" s="87">
        <v>1100</v>
      </c>
      <c r="D75" s="80"/>
      <c r="E75" s="80"/>
      <c r="F75" s="90"/>
      <c r="G75" s="84"/>
      <c r="H75" s="84"/>
      <c r="I75" s="84"/>
    </row>
    <row r="76" spans="1:9" x14ac:dyDescent="0.15">
      <c r="A76" s="84"/>
      <c r="B76" s="81"/>
      <c r="C76" s="87">
        <v>1000</v>
      </c>
      <c r="D76" s="80"/>
      <c r="E76" s="80"/>
      <c r="F76" s="90"/>
      <c r="G76" s="84"/>
      <c r="H76" s="84"/>
      <c r="I76" s="84"/>
    </row>
    <row r="77" spans="1:9" x14ac:dyDescent="0.15">
      <c r="A77" s="84"/>
      <c r="B77" s="81"/>
      <c r="C77" s="87">
        <v>900</v>
      </c>
      <c r="D77" s="80"/>
      <c r="E77" s="80"/>
      <c r="F77" s="90"/>
      <c r="G77" s="84"/>
      <c r="H77" s="84"/>
      <c r="I77" s="84"/>
    </row>
    <row r="78" spans="1:9" x14ac:dyDescent="0.15">
      <c r="A78" s="84"/>
      <c r="B78" s="81"/>
      <c r="C78" s="87">
        <v>800</v>
      </c>
      <c r="D78" s="80"/>
      <c r="E78" s="80"/>
      <c r="F78" s="90"/>
      <c r="G78" s="84"/>
      <c r="H78" s="84"/>
      <c r="I78" s="84"/>
    </row>
    <row r="79" spans="1:9" x14ac:dyDescent="0.15">
      <c r="A79" s="84"/>
      <c r="B79" s="81"/>
      <c r="C79" s="87">
        <v>700</v>
      </c>
      <c r="D79" s="80"/>
      <c r="E79" s="90"/>
      <c r="F79" s="90"/>
      <c r="G79" s="84"/>
      <c r="H79" s="84"/>
      <c r="I79" s="84"/>
    </row>
    <row r="80" spans="1:9" x14ac:dyDescent="0.15">
      <c r="A80" s="84"/>
      <c r="B80" s="81"/>
      <c r="C80" s="87">
        <v>600</v>
      </c>
      <c r="D80" s="80"/>
      <c r="E80" s="90"/>
      <c r="F80" s="90"/>
      <c r="G80" s="84"/>
      <c r="H80" s="84"/>
      <c r="I80" s="84"/>
    </row>
    <row r="81" spans="1:9" x14ac:dyDescent="0.15">
      <c r="A81" s="84"/>
      <c r="B81" s="79"/>
      <c r="C81" s="87">
        <v>500</v>
      </c>
      <c r="D81" s="80"/>
      <c r="E81" s="90"/>
      <c r="F81" s="90"/>
      <c r="G81" s="84"/>
      <c r="H81" s="84"/>
      <c r="I81" s="84"/>
    </row>
    <row r="82" spans="1:9" x14ac:dyDescent="0.15">
      <c r="A82" s="84"/>
      <c r="B82" s="84"/>
      <c r="C82" s="84"/>
      <c r="D82" s="84"/>
      <c r="E82" s="84"/>
      <c r="F82" s="82"/>
      <c r="G82" s="84"/>
      <c r="H82" s="84"/>
      <c r="I82" s="84"/>
    </row>
    <row r="83" spans="1:9" x14ac:dyDescent="0.15">
      <c r="A83" s="84"/>
      <c r="B83" s="84"/>
      <c r="C83" s="84"/>
      <c r="D83" s="84"/>
      <c r="E83" s="83" t="s">
        <v>58</v>
      </c>
      <c r="F83" s="75" t="e">
        <f>AVERAGE(F73:F81)</f>
        <v>#DIV/0!</v>
      </c>
      <c r="G83" s="84"/>
      <c r="H83" s="84"/>
      <c r="I83" s="84"/>
    </row>
    <row r="84" spans="1:9" x14ac:dyDescent="0.15">
      <c r="A84" s="84"/>
      <c r="B84" s="84"/>
      <c r="C84" s="84"/>
      <c r="D84" s="84"/>
      <c r="E84" s="84"/>
      <c r="F84" s="84"/>
      <c r="G84" s="84"/>
      <c r="H84" s="84"/>
      <c r="I84" s="84"/>
    </row>
    <row r="85" spans="1:9" x14ac:dyDescent="0.15">
      <c r="A85" s="84"/>
      <c r="B85" s="84"/>
      <c r="C85" s="84"/>
      <c r="D85" s="84"/>
      <c r="E85" s="84"/>
      <c r="F85" s="84"/>
      <c r="G85" s="84"/>
      <c r="H85" s="84"/>
      <c r="I85" s="84"/>
    </row>
    <row r="86" spans="1:9" x14ac:dyDescent="0.15">
      <c r="A86" s="84"/>
      <c r="B86" s="85">
        <v>7026</v>
      </c>
      <c r="C86" s="86" t="s">
        <v>62</v>
      </c>
      <c r="D86" s="84"/>
      <c r="E86" s="84"/>
      <c r="F86" s="84"/>
      <c r="G86" s="84"/>
      <c r="H86" s="84"/>
      <c r="I86" s="84"/>
    </row>
    <row r="87" spans="1:9" x14ac:dyDescent="0.15">
      <c r="A87" s="84"/>
      <c r="B87" s="87"/>
      <c r="C87" s="90"/>
      <c r="D87" s="90"/>
      <c r="E87" s="87" t="s">
        <v>56</v>
      </c>
      <c r="F87" s="87" t="s">
        <v>57</v>
      </c>
      <c r="G87" s="84"/>
      <c r="H87" s="84"/>
      <c r="I87" s="84"/>
    </row>
    <row r="88" spans="1:9" ht="14.25" thickBot="1" x14ac:dyDescent="0.2">
      <c r="A88" s="84"/>
      <c r="B88" s="91" t="s">
        <v>54</v>
      </c>
      <c r="C88" s="91" t="s">
        <v>63</v>
      </c>
      <c r="D88" s="92">
        <v>43600</v>
      </c>
      <c r="E88" s="92"/>
      <c r="F88" s="93"/>
      <c r="G88" s="84"/>
      <c r="H88" s="84"/>
      <c r="I88" s="84"/>
    </row>
    <row r="89" spans="1:9" x14ac:dyDescent="0.15">
      <c r="A89" s="84"/>
      <c r="B89" s="76" t="s">
        <v>55</v>
      </c>
      <c r="C89" s="77">
        <v>1220</v>
      </c>
      <c r="D89" s="78"/>
      <c r="E89" s="78"/>
      <c r="F89" s="79"/>
      <c r="G89" s="84"/>
      <c r="H89" s="84"/>
      <c r="I89" s="84"/>
    </row>
    <row r="90" spans="1:9" x14ac:dyDescent="0.15">
      <c r="A90" s="84"/>
      <c r="B90" s="76"/>
      <c r="C90" s="77">
        <v>1200</v>
      </c>
      <c r="D90" s="78"/>
      <c r="E90" s="78"/>
      <c r="F90" s="79"/>
      <c r="G90" s="84"/>
      <c r="H90" s="84"/>
      <c r="I90" s="84"/>
    </row>
    <row r="91" spans="1:9" x14ac:dyDescent="0.15">
      <c r="A91" s="84"/>
      <c r="B91" s="76"/>
      <c r="C91" s="77">
        <v>1100</v>
      </c>
      <c r="D91" s="78"/>
      <c r="E91" s="78"/>
      <c r="F91" s="79"/>
      <c r="G91" s="84"/>
      <c r="H91" s="84"/>
      <c r="I91" s="84"/>
    </row>
    <row r="92" spans="1:9" x14ac:dyDescent="0.15">
      <c r="A92" s="84"/>
      <c r="B92" s="76"/>
      <c r="C92" s="77">
        <v>1000</v>
      </c>
      <c r="D92" s="78"/>
      <c r="E92" s="78"/>
      <c r="F92" s="79"/>
      <c r="G92" s="84"/>
      <c r="H92" s="84"/>
      <c r="I92" s="84"/>
    </row>
    <row r="93" spans="1:9" x14ac:dyDescent="0.15">
      <c r="A93" s="84"/>
      <c r="B93" s="76"/>
      <c r="C93" s="87">
        <v>900</v>
      </c>
      <c r="D93" s="80"/>
      <c r="E93" s="80"/>
      <c r="F93" s="90"/>
      <c r="G93" s="84"/>
      <c r="H93" s="84"/>
      <c r="I93" s="84"/>
    </row>
    <row r="94" spans="1:9" x14ac:dyDescent="0.15">
      <c r="A94" s="84"/>
      <c r="B94" s="81"/>
      <c r="C94" s="87">
        <v>800</v>
      </c>
      <c r="D94" s="80"/>
      <c r="E94" s="80"/>
      <c r="F94" s="90"/>
      <c r="G94" s="84"/>
      <c r="H94" s="84"/>
      <c r="I94" s="84"/>
    </row>
    <row r="95" spans="1:9" x14ac:dyDescent="0.15">
      <c r="A95" s="84"/>
      <c r="B95" s="81"/>
      <c r="C95" s="87">
        <v>700</v>
      </c>
      <c r="D95" s="80"/>
      <c r="E95" s="80"/>
      <c r="F95" s="90"/>
      <c r="G95" s="84"/>
      <c r="H95" s="84"/>
      <c r="I95" s="84"/>
    </row>
    <row r="96" spans="1:9" x14ac:dyDescent="0.15">
      <c r="A96" s="84"/>
      <c r="B96" s="81"/>
      <c r="C96" s="87">
        <v>600</v>
      </c>
      <c r="D96" s="80"/>
      <c r="E96" s="80"/>
      <c r="F96" s="90"/>
      <c r="G96" s="84"/>
      <c r="H96" s="84"/>
      <c r="I96" s="84"/>
    </row>
    <row r="97" spans="1:9" x14ac:dyDescent="0.15">
      <c r="A97" s="84"/>
      <c r="B97" s="79"/>
      <c r="C97" s="87">
        <v>500</v>
      </c>
      <c r="D97" s="80"/>
      <c r="E97" s="80"/>
      <c r="F97" s="90"/>
      <c r="G97" s="84"/>
      <c r="H97" s="84"/>
      <c r="I97" s="84"/>
    </row>
    <row r="98" spans="1:9" x14ac:dyDescent="0.15">
      <c r="A98" s="84"/>
      <c r="B98" s="84"/>
      <c r="C98" s="84"/>
      <c r="D98" s="84"/>
      <c r="E98" s="84"/>
      <c r="F98" s="82"/>
      <c r="G98" s="84"/>
      <c r="H98" s="84"/>
      <c r="I98" s="84"/>
    </row>
    <row r="99" spans="1:9" x14ac:dyDescent="0.15">
      <c r="A99" s="84"/>
      <c r="B99" s="84"/>
      <c r="C99" s="84"/>
      <c r="D99" s="84"/>
      <c r="E99" s="83" t="s">
        <v>58</v>
      </c>
      <c r="F99" s="75" t="e">
        <f>AVERAGE(F89:F97)</f>
        <v>#DIV/0!</v>
      </c>
      <c r="G99" s="84"/>
      <c r="H99" s="84"/>
      <c r="I99" s="84"/>
    </row>
    <row r="100" spans="1:9" x14ac:dyDescent="0.15">
      <c r="A100" s="84"/>
      <c r="B100" s="84"/>
      <c r="C100" s="84"/>
      <c r="D100" s="84"/>
      <c r="E100" s="84"/>
      <c r="F100" s="84"/>
      <c r="G100" s="84"/>
      <c r="H100" s="84"/>
      <c r="I100" s="84"/>
    </row>
    <row r="101" spans="1:9" x14ac:dyDescent="0.15">
      <c r="A101" s="84"/>
      <c r="B101" s="84"/>
      <c r="C101" s="84"/>
      <c r="D101" s="84"/>
      <c r="E101" s="84"/>
      <c r="F101" s="84"/>
      <c r="G101" s="84"/>
      <c r="H101" s="84"/>
      <c r="I101" s="84"/>
    </row>
    <row r="102" spans="1:9" x14ac:dyDescent="0.15">
      <c r="A102" s="84"/>
      <c r="B102" s="84"/>
      <c r="C102" s="84"/>
      <c r="D102" s="84"/>
      <c r="E102" s="84"/>
      <c r="F102" s="84"/>
      <c r="G102" s="84"/>
      <c r="H102" s="84"/>
      <c r="I102" s="84"/>
    </row>
    <row r="103" spans="1:9" x14ac:dyDescent="0.15">
      <c r="A103" s="84"/>
      <c r="B103" s="84"/>
      <c r="C103" s="84"/>
      <c r="D103" s="84"/>
      <c r="E103" s="84"/>
      <c r="F103" s="84"/>
      <c r="G103" s="84"/>
      <c r="H103" s="84"/>
      <c r="I103" s="84"/>
    </row>
    <row r="104" spans="1:9" x14ac:dyDescent="0.15">
      <c r="A104" s="84"/>
      <c r="B104" s="84"/>
      <c r="C104" s="84"/>
      <c r="D104" s="84"/>
      <c r="E104" s="84"/>
      <c r="F104" s="84"/>
      <c r="G104" s="84"/>
      <c r="H104" s="84"/>
      <c r="I104" s="84"/>
    </row>
    <row r="105" spans="1:9" x14ac:dyDescent="0.15">
      <c r="A105" s="84"/>
      <c r="B105" s="84"/>
      <c r="C105" s="84"/>
      <c r="D105" s="84"/>
      <c r="E105" s="84"/>
      <c r="F105" s="84"/>
      <c r="G105" s="84"/>
      <c r="H105" s="84"/>
      <c r="I105" s="84"/>
    </row>
    <row r="106" spans="1:9" x14ac:dyDescent="0.15">
      <c r="A106" s="84"/>
      <c r="B106" s="84"/>
      <c r="C106" s="84"/>
      <c r="D106" s="84"/>
      <c r="E106" s="84"/>
      <c r="F106" s="84"/>
      <c r="G106" s="84"/>
      <c r="H106" s="84"/>
      <c r="I106" s="84"/>
    </row>
    <row r="107" spans="1:9" x14ac:dyDescent="0.15">
      <c r="A107" s="84"/>
      <c r="B107" s="84"/>
      <c r="C107" s="84"/>
      <c r="D107" s="84"/>
      <c r="E107" s="84"/>
      <c r="F107" s="84"/>
      <c r="G107" s="84"/>
      <c r="H107" s="84"/>
      <c r="I107" s="84"/>
    </row>
    <row r="108" spans="1:9" x14ac:dyDescent="0.15">
      <c r="A108" s="84"/>
      <c r="B108" s="84"/>
      <c r="C108" s="84"/>
      <c r="D108" s="84"/>
      <c r="E108" s="84"/>
      <c r="F108" s="84"/>
      <c r="G108" s="84"/>
      <c r="H108" s="84"/>
      <c r="I108" s="84"/>
    </row>
    <row r="109" spans="1:9" x14ac:dyDescent="0.15">
      <c r="A109" s="84"/>
      <c r="B109" s="84"/>
      <c r="C109" s="84"/>
      <c r="D109" s="84"/>
      <c r="E109" s="84"/>
      <c r="F109" s="84"/>
      <c r="G109" s="84"/>
      <c r="H109" s="84"/>
      <c r="I109" s="84"/>
    </row>
  </sheetData>
  <phoneticPr fontId="2"/>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9"/>
  </sheetPr>
  <dimension ref="A1:L256"/>
  <sheetViews>
    <sheetView tabSelected="1" zoomScaleNormal="100" workbookViewId="0">
      <selection activeCell="A2" sqref="A2"/>
    </sheetView>
  </sheetViews>
  <sheetFormatPr defaultRowHeight="13.5" x14ac:dyDescent="0.15"/>
  <cols>
    <col min="1" max="1" width="13.5" bestFit="1" customWidth="1"/>
    <col min="2" max="2" width="14.25" bestFit="1" customWidth="1"/>
    <col min="3" max="3" width="8.5" customWidth="1"/>
    <col min="8" max="8" width="0" hidden="1" customWidth="1"/>
    <col min="11" max="11" width="4.5" customWidth="1"/>
    <col min="12" max="12" width="2.875" customWidth="1"/>
  </cols>
  <sheetData>
    <row r="1" spans="1:12" x14ac:dyDescent="0.15">
      <c r="A1" t="s">
        <v>17</v>
      </c>
      <c r="D1" t="s">
        <v>64</v>
      </c>
      <c r="G1" s="27"/>
      <c r="I1" s="88" t="s">
        <v>65</v>
      </c>
    </row>
    <row r="2" spans="1:12" ht="15" customHeight="1" thickBot="1" x14ac:dyDescent="0.2">
      <c r="A2" s="1" t="s">
        <v>1</v>
      </c>
      <c r="B2" s="1" t="s">
        <v>0</v>
      </c>
      <c r="C2" s="34" t="s">
        <v>6</v>
      </c>
      <c r="D2" s="3" t="s">
        <v>2</v>
      </c>
      <c r="E2" s="163" t="s">
        <v>3</v>
      </c>
      <c r="F2" s="163"/>
      <c r="G2" s="2" t="s">
        <v>4</v>
      </c>
      <c r="H2" s="2"/>
      <c r="I2" s="2" t="s">
        <v>5</v>
      </c>
    </row>
    <row r="3" spans="1:12" ht="15" customHeight="1" x14ac:dyDescent="0.15">
      <c r="A3" s="156">
        <v>1550</v>
      </c>
      <c r="B3" s="29" t="s">
        <v>68</v>
      </c>
      <c r="C3" s="35">
        <v>10</v>
      </c>
      <c r="D3" s="6">
        <f t="shared" ref="D3:D9" si="0">(40560/C3)*E$3</f>
        <v>16224</v>
      </c>
      <c r="E3" s="148">
        <v>4</v>
      </c>
      <c r="F3" s="148">
        <f>7000*E3</f>
        <v>28000</v>
      </c>
      <c r="G3" s="148">
        <f>A3*2</f>
        <v>3100</v>
      </c>
      <c r="H3" s="167">
        <f>A3+25</f>
        <v>1575</v>
      </c>
      <c r="I3" s="167">
        <f>ROUNDUP(((25*H3^2)+(2853*H3))*0.0001/E3,-2)</f>
        <v>1700</v>
      </c>
      <c r="K3" s="4"/>
      <c r="L3" s="4"/>
    </row>
    <row r="4" spans="1:12" ht="15" customHeight="1" x14ac:dyDescent="0.15">
      <c r="A4" s="157"/>
      <c r="B4" s="30" t="s">
        <v>76</v>
      </c>
      <c r="C4" s="36">
        <v>8</v>
      </c>
      <c r="D4" s="8">
        <f t="shared" si="0"/>
        <v>20280</v>
      </c>
      <c r="E4" s="148"/>
      <c r="F4" s="148"/>
      <c r="G4" s="148"/>
      <c r="H4" s="148"/>
      <c r="I4" s="148"/>
      <c r="K4" s="4"/>
      <c r="L4" s="4"/>
    </row>
    <row r="5" spans="1:12" ht="15" customHeight="1" x14ac:dyDescent="0.15">
      <c r="A5" s="157"/>
      <c r="B5" s="30" t="s">
        <v>77</v>
      </c>
      <c r="C5" s="36">
        <v>7</v>
      </c>
      <c r="D5" s="8">
        <f t="shared" si="0"/>
        <v>23177.142857142859</v>
      </c>
      <c r="E5" s="148"/>
      <c r="F5" s="148"/>
      <c r="G5" s="148"/>
      <c r="H5" s="148"/>
      <c r="I5" s="148"/>
      <c r="K5" s="4"/>
      <c r="L5" s="4"/>
    </row>
    <row r="6" spans="1:12" ht="15" customHeight="1" x14ac:dyDescent="0.15">
      <c r="A6" s="157"/>
      <c r="B6" s="30" t="s">
        <v>78</v>
      </c>
      <c r="C6" s="36">
        <v>6</v>
      </c>
      <c r="D6" s="8">
        <f t="shared" si="0"/>
        <v>27040</v>
      </c>
      <c r="E6" s="148"/>
      <c r="F6" s="148"/>
      <c r="G6" s="148"/>
      <c r="H6" s="148"/>
      <c r="I6" s="148"/>
      <c r="K6" s="4"/>
      <c r="L6" s="4"/>
    </row>
    <row r="7" spans="1:12" ht="15" customHeight="1" x14ac:dyDescent="0.15">
      <c r="A7" s="157"/>
      <c r="B7" s="30" t="s">
        <v>79</v>
      </c>
      <c r="C7" s="36">
        <v>5</v>
      </c>
      <c r="D7" s="8">
        <f t="shared" si="0"/>
        <v>32448</v>
      </c>
      <c r="E7" s="148"/>
      <c r="F7" s="148"/>
      <c r="G7" s="148"/>
      <c r="H7" s="148"/>
      <c r="I7" s="148"/>
      <c r="K7" s="4"/>
      <c r="L7" s="4"/>
    </row>
    <row r="8" spans="1:12" ht="15" customHeight="1" x14ac:dyDescent="0.15">
      <c r="A8" s="157"/>
      <c r="B8" s="30" t="s">
        <v>80</v>
      </c>
      <c r="C8" s="36">
        <v>5</v>
      </c>
      <c r="D8" s="8">
        <f t="shared" si="0"/>
        <v>32448</v>
      </c>
      <c r="E8" s="148"/>
      <c r="F8" s="148"/>
      <c r="G8" s="148"/>
      <c r="H8" s="148"/>
      <c r="I8" s="148"/>
      <c r="K8" s="4"/>
      <c r="L8" s="4"/>
    </row>
    <row r="9" spans="1:12" ht="15" customHeight="1" thickBot="1" x14ac:dyDescent="0.2">
      <c r="A9" s="160"/>
      <c r="B9" s="33" t="s">
        <v>81</v>
      </c>
      <c r="C9" s="37">
        <v>4</v>
      </c>
      <c r="D9" s="10">
        <f t="shared" si="0"/>
        <v>40560</v>
      </c>
      <c r="E9" s="149"/>
      <c r="F9" s="149"/>
      <c r="G9" s="149"/>
      <c r="H9" s="149"/>
      <c r="I9" s="149"/>
      <c r="K9" s="4"/>
      <c r="L9" s="4"/>
    </row>
    <row r="10" spans="1:12" ht="15" customHeight="1" thickTop="1" x14ac:dyDescent="0.15">
      <c r="A10" s="156">
        <v>1600</v>
      </c>
      <c r="B10" s="29" t="s">
        <v>68</v>
      </c>
      <c r="C10" s="35">
        <v>10</v>
      </c>
      <c r="D10" s="6">
        <f t="shared" ref="D10:D16" si="1">(40560/C10)*E$10</f>
        <v>16224</v>
      </c>
      <c r="E10" s="150">
        <v>4</v>
      </c>
      <c r="F10" s="150">
        <f>7000*E10</f>
        <v>28000</v>
      </c>
      <c r="G10" s="150">
        <f>A10*2</f>
        <v>3200</v>
      </c>
      <c r="H10" s="167">
        <f>A10+25</f>
        <v>1625</v>
      </c>
      <c r="I10" s="167">
        <f>ROUNDUP(((25*H10^2)+(2853*H10))*0.0001/E10,-2)</f>
        <v>1800</v>
      </c>
    </row>
    <row r="11" spans="1:12" ht="15" customHeight="1" x14ac:dyDescent="0.15">
      <c r="A11" s="157"/>
      <c r="B11" s="30" t="s">
        <v>76</v>
      </c>
      <c r="C11" s="36">
        <v>8</v>
      </c>
      <c r="D11" s="8">
        <f t="shared" si="1"/>
        <v>20280</v>
      </c>
      <c r="E11" s="148"/>
      <c r="F11" s="148"/>
      <c r="G11" s="148"/>
      <c r="H11" s="148"/>
      <c r="I11" s="148"/>
    </row>
    <row r="12" spans="1:12" ht="15" customHeight="1" x14ac:dyDescent="0.15">
      <c r="A12" s="157"/>
      <c r="B12" s="30" t="s">
        <v>77</v>
      </c>
      <c r="C12" s="36">
        <v>7</v>
      </c>
      <c r="D12" s="8">
        <f t="shared" si="1"/>
        <v>23177.142857142859</v>
      </c>
      <c r="E12" s="148"/>
      <c r="F12" s="148"/>
      <c r="G12" s="148"/>
      <c r="H12" s="148"/>
      <c r="I12" s="148"/>
    </row>
    <row r="13" spans="1:12" ht="15" customHeight="1" x14ac:dyDescent="0.15">
      <c r="A13" s="157"/>
      <c r="B13" s="30" t="s">
        <v>78</v>
      </c>
      <c r="C13" s="36">
        <v>6</v>
      </c>
      <c r="D13" s="8">
        <f t="shared" si="1"/>
        <v>27040</v>
      </c>
      <c r="E13" s="148"/>
      <c r="F13" s="148"/>
      <c r="G13" s="148"/>
      <c r="H13" s="148"/>
      <c r="I13" s="148"/>
    </row>
    <row r="14" spans="1:12" ht="15" customHeight="1" x14ac:dyDescent="0.15">
      <c r="A14" s="157"/>
      <c r="B14" s="30" t="s">
        <v>79</v>
      </c>
      <c r="C14" s="36">
        <v>5</v>
      </c>
      <c r="D14" s="8">
        <f t="shared" si="1"/>
        <v>32448</v>
      </c>
      <c r="E14" s="148"/>
      <c r="F14" s="148"/>
      <c r="G14" s="148"/>
      <c r="H14" s="148"/>
      <c r="I14" s="148"/>
    </row>
    <row r="15" spans="1:12" ht="15" customHeight="1" x14ac:dyDescent="0.15">
      <c r="A15" s="157"/>
      <c r="B15" s="30" t="s">
        <v>80</v>
      </c>
      <c r="C15" s="36">
        <v>5</v>
      </c>
      <c r="D15" s="8">
        <f t="shared" si="1"/>
        <v>32448</v>
      </c>
      <c r="E15" s="148"/>
      <c r="F15" s="148"/>
      <c r="G15" s="148"/>
      <c r="H15" s="148"/>
      <c r="I15" s="148"/>
    </row>
    <row r="16" spans="1:12" ht="15" customHeight="1" thickBot="1" x14ac:dyDescent="0.2">
      <c r="A16" s="158"/>
      <c r="B16" s="31" t="s">
        <v>81</v>
      </c>
      <c r="C16" s="38">
        <v>4</v>
      </c>
      <c r="D16" s="12">
        <f t="shared" si="1"/>
        <v>40560</v>
      </c>
      <c r="E16" s="149"/>
      <c r="F16" s="149"/>
      <c r="G16" s="149"/>
      <c r="H16" s="149"/>
      <c r="I16" s="149"/>
    </row>
    <row r="17" spans="1:9" ht="15" customHeight="1" thickTop="1" x14ac:dyDescent="0.15">
      <c r="A17" s="159">
        <v>1650</v>
      </c>
      <c r="B17" s="32" t="s">
        <v>68</v>
      </c>
      <c r="C17" s="39">
        <v>10</v>
      </c>
      <c r="D17" s="14">
        <f t="shared" ref="D17:D23" si="2">(40560/C17)*E$17</f>
        <v>16224</v>
      </c>
      <c r="E17" s="150">
        <v>4</v>
      </c>
      <c r="F17" s="150">
        <f>7000*E17</f>
        <v>28000</v>
      </c>
      <c r="G17" s="150">
        <f>A17*2</f>
        <v>3300</v>
      </c>
      <c r="H17" s="150">
        <f>A17+25</f>
        <v>1675</v>
      </c>
      <c r="I17" s="150">
        <f>ROUNDUP(((25*H17^2)+(2853*H17))*0.0001/E17,-2)</f>
        <v>1900</v>
      </c>
    </row>
    <row r="18" spans="1:9" ht="15" customHeight="1" x14ac:dyDescent="0.15">
      <c r="A18" s="157"/>
      <c r="B18" s="30" t="s">
        <v>76</v>
      </c>
      <c r="C18" s="36">
        <v>8</v>
      </c>
      <c r="D18" s="8">
        <f t="shared" si="2"/>
        <v>20280</v>
      </c>
      <c r="E18" s="148"/>
      <c r="F18" s="148"/>
      <c r="G18" s="148"/>
      <c r="H18" s="148"/>
      <c r="I18" s="148"/>
    </row>
    <row r="19" spans="1:9" ht="15" customHeight="1" x14ac:dyDescent="0.15">
      <c r="A19" s="157"/>
      <c r="B19" s="30" t="s">
        <v>77</v>
      </c>
      <c r="C19" s="36">
        <v>7</v>
      </c>
      <c r="D19" s="8">
        <f t="shared" si="2"/>
        <v>23177.142857142859</v>
      </c>
      <c r="E19" s="148"/>
      <c r="F19" s="148"/>
      <c r="G19" s="148"/>
      <c r="H19" s="148"/>
      <c r="I19" s="148"/>
    </row>
    <row r="20" spans="1:9" ht="15" customHeight="1" x14ac:dyDescent="0.15">
      <c r="A20" s="157"/>
      <c r="B20" s="30" t="s">
        <v>78</v>
      </c>
      <c r="C20" s="36">
        <v>6</v>
      </c>
      <c r="D20" s="8">
        <f t="shared" si="2"/>
        <v>27040</v>
      </c>
      <c r="E20" s="148"/>
      <c r="F20" s="148"/>
      <c r="G20" s="148"/>
      <c r="H20" s="148"/>
      <c r="I20" s="148"/>
    </row>
    <row r="21" spans="1:9" ht="15" customHeight="1" x14ac:dyDescent="0.15">
      <c r="A21" s="157"/>
      <c r="B21" s="30" t="s">
        <v>79</v>
      </c>
      <c r="C21" s="36">
        <v>5</v>
      </c>
      <c r="D21" s="8">
        <f t="shared" si="2"/>
        <v>32448</v>
      </c>
      <c r="E21" s="148"/>
      <c r="F21" s="148"/>
      <c r="G21" s="148"/>
      <c r="H21" s="148"/>
      <c r="I21" s="148"/>
    </row>
    <row r="22" spans="1:9" ht="15" customHeight="1" x14ac:dyDescent="0.15">
      <c r="A22" s="157"/>
      <c r="B22" s="30" t="s">
        <v>80</v>
      </c>
      <c r="C22" s="36">
        <v>5</v>
      </c>
      <c r="D22" s="8">
        <f t="shared" si="2"/>
        <v>32448</v>
      </c>
      <c r="E22" s="148"/>
      <c r="F22" s="148"/>
      <c r="G22" s="148"/>
      <c r="H22" s="148"/>
      <c r="I22" s="148"/>
    </row>
    <row r="23" spans="1:9" ht="15" customHeight="1" thickBot="1" x14ac:dyDescent="0.2">
      <c r="A23" s="164"/>
      <c r="B23" s="53" t="s">
        <v>81</v>
      </c>
      <c r="C23" s="62">
        <v>4</v>
      </c>
      <c r="D23" s="63">
        <f t="shared" si="2"/>
        <v>40560</v>
      </c>
      <c r="E23" s="152"/>
      <c r="F23" s="152"/>
      <c r="G23" s="152"/>
      <c r="H23" s="152"/>
      <c r="I23" s="152"/>
    </row>
    <row r="24" spans="1:9" ht="15" customHeight="1" thickTop="1" x14ac:dyDescent="0.15">
      <c r="A24" s="161">
        <v>1700</v>
      </c>
      <c r="B24" s="52" t="s">
        <v>68</v>
      </c>
      <c r="C24" s="74">
        <v>10</v>
      </c>
      <c r="D24" s="70">
        <f t="shared" ref="D24:D30" si="3">(40560/C24)*E$24</f>
        <v>16224</v>
      </c>
      <c r="E24" s="151">
        <v>4</v>
      </c>
      <c r="F24" s="151">
        <f>7000*E24</f>
        <v>28000</v>
      </c>
      <c r="G24" s="151">
        <f>A24*2</f>
        <v>3400</v>
      </c>
      <c r="H24" s="151">
        <f>A24+25</f>
        <v>1725</v>
      </c>
      <c r="I24" s="151">
        <f>ROUNDUP(((25*H24^2)+(2853*H24))*0.0001/E24,-2)</f>
        <v>2000</v>
      </c>
    </row>
    <row r="25" spans="1:9" ht="15" customHeight="1" x14ac:dyDescent="0.15">
      <c r="A25" s="157"/>
      <c r="B25" s="30" t="s">
        <v>76</v>
      </c>
      <c r="C25" s="36">
        <v>8</v>
      </c>
      <c r="D25" s="8">
        <f t="shared" si="3"/>
        <v>20280</v>
      </c>
      <c r="E25" s="148"/>
      <c r="F25" s="148"/>
      <c r="G25" s="148"/>
      <c r="H25" s="148"/>
      <c r="I25" s="148"/>
    </row>
    <row r="26" spans="1:9" ht="15" customHeight="1" x14ac:dyDescent="0.15">
      <c r="A26" s="157"/>
      <c r="B26" s="30" t="s">
        <v>77</v>
      </c>
      <c r="C26" s="36">
        <v>7</v>
      </c>
      <c r="D26" s="8">
        <f t="shared" si="3"/>
        <v>23177.142857142859</v>
      </c>
      <c r="E26" s="148"/>
      <c r="F26" s="148"/>
      <c r="G26" s="148"/>
      <c r="H26" s="148"/>
      <c r="I26" s="148"/>
    </row>
    <row r="27" spans="1:9" ht="15" customHeight="1" x14ac:dyDescent="0.15">
      <c r="A27" s="157"/>
      <c r="B27" s="30" t="s">
        <v>78</v>
      </c>
      <c r="C27" s="36">
        <v>6</v>
      </c>
      <c r="D27" s="8">
        <f t="shared" si="3"/>
        <v>27040</v>
      </c>
      <c r="E27" s="148"/>
      <c r="F27" s="148"/>
      <c r="G27" s="148"/>
      <c r="H27" s="148"/>
      <c r="I27" s="148"/>
    </row>
    <row r="28" spans="1:9" ht="15" customHeight="1" x14ac:dyDescent="0.15">
      <c r="A28" s="157"/>
      <c r="B28" s="30" t="s">
        <v>79</v>
      </c>
      <c r="C28" s="36">
        <v>5</v>
      </c>
      <c r="D28" s="8">
        <f t="shared" si="3"/>
        <v>32448</v>
      </c>
      <c r="E28" s="148"/>
      <c r="F28" s="148"/>
      <c r="G28" s="148"/>
      <c r="H28" s="148"/>
      <c r="I28" s="148"/>
    </row>
    <row r="29" spans="1:9" ht="15" customHeight="1" x14ac:dyDescent="0.15">
      <c r="A29" s="157"/>
      <c r="B29" s="30" t="s">
        <v>80</v>
      </c>
      <c r="C29" s="36">
        <v>4</v>
      </c>
      <c r="D29" s="8">
        <f t="shared" si="3"/>
        <v>40560</v>
      </c>
      <c r="E29" s="148"/>
      <c r="F29" s="148"/>
      <c r="G29" s="148"/>
      <c r="H29" s="148"/>
      <c r="I29" s="148"/>
    </row>
    <row r="30" spans="1:9" ht="15" customHeight="1" thickBot="1" x14ac:dyDescent="0.2">
      <c r="A30" s="164"/>
      <c r="B30" s="53" t="s">
        <v>81</v>
      </c>
      <c r="C30" s="62">
        <v>4</v>
      </c>
      <c r="D30" s="63">
        <f t="shared" si="3"/>
        <v>40560</v>
      </c>
      <c r="E30" s="152"/>
      <c r="F30" s="152"/>
      <c r="G30" s="152"/>
      <c r="H30" s="152"/>
      <c r="I30" s="152"/>
    </row>
    <row r="31" spans="1:9" ht="15" customHeight="1" thickTop="1" x14ac:dyDescent="0.15">
      <c r="A31" s="156">
        <v>1750</v>
      </c>
      <c r="B31" s="29" t="s">
        <v>68</v>
      </c>
      <c r="C31" s="35">
        <v>12</v>
      </c>
      <c r="D31" s="6">
        <f t="shared" ref="D31:D37" si="4">(40560/C31)*E$31</f>
        <v>16900</v>
      </c>
      <c r="E31" s="148">
        <v>5</v>
      </c>
      <c r="F31" s="148">
        <f>7000*E31</f>
        <v>35000</v>
      </c>
      <c r="G31" s="148">
        <f>A31*2</f>
        <v>3500</v>
      </c>
      <c r="H31" s="148">
        <f>A31+25</f>
        <v>1775</v>
      </c>
      <c r="I31" s="148">
        <f>ROUNDUP(((25*H31^2)+(2853*H31))*0.0001/E31,-2)</f>
        <v>1700</v>
      </c>
    </row>
    <row r="32" spans="1:9" ht="15" customHeight="1" x14ac:dyDescent="0.15">
      <c r="A32" s="157"/>
      <c r="B32" s="30" t="s">
        <v>76</v>
      </c>
      <c r="C32" s="36">
        <v>9</v>
      </c>
      <c r="D32" s="8">
        <f t="shared" si="4"/>
        <v>22533.333333333336</v>
      </c>
      <c r="E32" s="148"/>
      <c r="F32" s="148"/>
      <c r="G32" s="148"/>
      <c r="H32" s="148"/>
      <c r="I32" s="148"/>
    </row>
    <row r="33" spans="1:9" ht="15" customHeight="1" x14ac:dyDescent="0.15">
      <c r="A33" s="157"/>
      <c r="B33" s="30" t="s">
        <v>77</v>
      </c>
      <c r="C33" s="36">
        <v>8</v>
      </c>
      <c r="D33" s="8">
        <f t="shared" si="4"/>
        <v>25350</v>
      </c>
      <c r="E33" s="148"/>
      <c r="F33" s="148"/>
      <c r="G33" s="148"/>
      <c r="H33" s="148"/>
      <c r="I33" s="148"/>
    </row>
    <row r="34" spans="1:9" ht="15" customHeight="1" x14ac:dyDescent="0.15">
      <c r="A34" s="157"/>
      <c r="B34" s="30" t="s">
        <v>78</v>
      </c>
      <c r="C34" s="36">
        <v>7</v>
      </c>
      <c r="D34" s="8">
        <f t="shared" si="4"/>
        <v>28971.428571428572</v>
      </c>
      <c r="E34" s="148"/>
      <c r="F34" s="148"/>
      <c r="G34" s="148"/>
      <c r="H34" s="148"/>
      <c r="I34" s="148"/>
    </row>
    <row r="35" spans="1:9" ht="15" customHeight="1" x14ac:dyDescent="0.15">
      <c r="A35" s="157"/>
      <c r="B35" s="30" t="s">
        <v>79</v>
      </c>
      <c r="C35" s="36">
        <v>6</v>
      </c>
      <c r="D35" s="8">
        <f t="shared" si="4"/>
        <v>33800</v>
      </c>
      <c r="E35" s="148"/>
      <c r="F35" s="148"/>
      <c r="G35" s="148"/>
      <c r="H35" s="148"/>
      <c r="I35" s="148"/>
    </row>
    <row r="36" spans="1:9" ht="15" customHeight="1" x14ac:dyDescent="0.15">
      <c r="A36" s="157"/>
      <c r="B36" s="30" t="s">
        <v>80</v>
      </c>
      <c r="C36" s="36">
        <v>5</v>
      </c>
      <c r="D36" s="8">
        <f t="shared" si="4"/>
        <v>40560</v>
      </c>
      <c r="E36" s="148"/>
      <c r="F36" s="148"/>
      <c r="G36" s="148"/>
      <c r="H36" s="148"/>
      <c r="I36" s="148"/>
    </row>
    <row r="37" spans="1:9" ht="15" customHeight="1" thickBot="1" x14ac:dyDescent="0.2">
      <c r="A37" s="160"/>
      <c r="B37" s="33" t="s">
        <v>81</v>
      </c>
      <c r="C37" s="37">
        <v>5</v>
      </c>
      <c r="D37" s="10">
        <f t="shared" si="4"/>
        <v>40560</v>
      </c>
      <c r="E37" s="149"/>
      <c r="F37" s="149"/>
      <c r="G37" s="149"/>
      <c r="H37" s="149"/>
      <c r="I37" s="149"/>
    </row>
    <row r="38" spans="1:9" ht="15" customHeight="1" thickTop="1" x14ac:dyDescent="0.15">
      <c r="A38" s="156">
        <v>1800</v>
      </c>
      <c r="B38" s="29" t="s">
        <v>68</v>
      </c>
      <c r="C38" s="35">
        <v>12</v>
      </c>
      <c r="D38" s="6">
        <f t="shared" ref="D38:D44" si="5">(40560/C38)*E$38</f>
        <v>16900</v>
      </c>
      <c r="E38" s="150">
        <v>5</v>
      </c>
      <c r="F38" s="150">
        <f>7000*E38</f>
        <v>35000</v>
      </c>
      <c r="G38" s="150">
        <f>A38*2</f>
        <v>3600</v>
      </c>
      <c r="H38" s="167">
        <f>A38+25</f>
        <v>1825</v>
      </c>
      <c r="I38" s="150">
        <f>ROUNDUP(((25*H38^2)+(2853*H38))*0.0001/E38,-2)</f>
        <v>1800</v>
      </c>
    </row>
    <row r="39" spans="1:9" ht="15" customHeight="1" x14ac:dyDescent="0.15">
      <c r="A39" s="157"/>
      <c r="B39" s="30" t="s">
        <v>76</v>
      </c>
      <c r="C39" s="36">
        <v>9</v>
      </c>
      <c r="D39" s="8">
        <f t="shared" si="5"/>
        <v>22533.333333333336</v>
      </c>
      <c r="E39" s="148"/>
      <c r="F39" s="148"/>
      <c r="G39" s="148"/>
      <c r="H39" s="148"/>
      <c r="I39" s="148"/>
    </row>
    <row r="40" spans="1:9" ht="15" customHeight="1" x14ac:dyDescent="0.15">
      <c r="A40" s="157"/>
      <c r="B40" s="30" t="s">
        <v>77</v>
      </c>
      <c r="C40" s="36">
        <v>8</v>
      </c>
      <c r="D40" s="8">
        <f t="shared" si="5"/>
        <v>25350</v>
      </c>
      <c r="E40" s="148"/>
      <c r="F40" s="148"/>
      <c r="G40" s="148"/>
      <c r="H40" s="148"/>
      <c r="I40" s="148"/>
    </row>
    <row r="41" spans="1:9" ht="15" customHeight="1" x14ac:dyDescent="0.15">
      <c r="A41" s="157"/>
      <c r="B41" s="30" t="s">
        <v>78</v>
      </c>
      <c r="C41" s="36">
        <v>7</v>
      </c>
      <c r="D41" s="8">
        <f t="shared" si="5"/>
        <v>28971.428571428572</v>
      </c>
      <c r="E41" s="148"/>
      <c r="F41" s="148"/>
      <c r="G41" s="148"/>
      <c r="H41" s="148"/>
      <c r="I41" s="148"/>
    </row>
    <row r="42" spans="1:9" ht="15" customHeight="1" x14ac:dyDescent="0.15">
      <c r="A42" s="157"/>
      <c r="B42" s="30" t="s">
        <v>79</v>
      </c>
      <c r="C42" s="36">
        <v>6</v>
      </c>
      <c r="D42" s="8">
        <f t="shared" si="5"/>
        <v>33800</v>
      </c>
      <c r="E42" s="148"/>
      <c r="F42" s="148"/>
      <c r="G42" s="148"/>
      <c r="H42" s="148"/>
      <c r="I42" s="148"/>
    </row>
    <row r="43" spans="1:9" ht="15" customHeight="1" x14ac:dyDescent="0.15">
      <c r="A43" s="157"/>
      <c r="B43" s="30" t="s">
        <v>80</v>
      </c>
      <c r="C43" s="36">
        <v>5</v>
      </c>
      <c r="D43" s="8">
        <f t="shared" si="5"/>
        <v>40560</v>
      </c>
      <c r="E43" s="148"/>
      <c r="F43" s="148"/>
      <c r="G43" s="148"/>
      <c r="H43" s="148"/>
      <c r="I43" s="148"/>
    </row>
    <row r="44" spans="1:9" ht="15" customHeight="1" thickBot="1" x14ac:dyDescent="0.2">
      <c r="A44" s="158"/>
      <c r="B44" s="31" t="s">
        <v>81</v>
      </c>
      <c r="C44" s="38">
        <v>5</v>
      </c>
      <c r="D44" s="12">
        <f t="shared" si="5"/>
        <v>40560</v>
      </c>
      <c r="E44" s="149"/>
      <c r="F44" s="149"/>
      <c r="G44" s="149"/>
      <c r="H44" s="149"/>
      <c r="I44" s="149"/>
    </row>
    <row r="45" spans="1:9" ht="15" customHeight="1" thickTop="1" x14ac:dyDescent="0.15">
      <c r="A45" s="159">
        <v>1850</v>
      </c>
      <c r="B45" s="32" t="s">
        <v>68</v>
      </c>
      <c r="C45" s="39">
        <v>12</v>
      </c>
      <c r="D45" s="14">
        <f t="shared" ref="D45:D51" si="6">(40560/C45)*E$45</f>
        <v>16900</v>
      </c>
      <c r="E45" s="150">
        <v>5</v>
      </c>
      <c r="F45" s="150">
        <f>7000*E45</f>
        <v>35000</v>
      </c>
      <c r="G45" s="150">
        <f>A45*2</f>
        <v>3700</v>
      </c>
      <c r="H45" s="150">
        <f>A45+25</f>
        <v>1875</v>
      </c>
      <c r="I45" s="150">
        <f>ROUNDUP(((25*H45^2)+(2853*H45))*0.0001/E45,-2)</f>
        <v>1900</v>
      </c>
    </row>
    <row r="46" spans="1:9" ht="15" customHeight="1" x14ac:dyDescent="0.15">
      <c r="A46" s="157"/>
      <c r="B46" s="30" t="s">
        <v>76</v>
      </c>
      <c r="C46" s="36">
        <v>9</v>
      </c>
      <c r="D46" s="8">
        <f t="shared" si="6"/>
        <v>22533.333333333336</v>
      </c>
      <c r="E46" s="148"/>
      <c r="F46" s="148"/>
      <c r="G46" s="148"/>
      <c r="H46" s="148"/>
      <c r="I46" s="148"/>
    </row>
    <row r="47" spans="1:9" ht="15" customHeight="1" x14ac:dyDescent="0.15">
      <c r="A47" s="157"/>
      <c r="B47" s="30" t="s">
        <v>77</v>
      </c>
      <c r="C47" s="36">
        <v>8</v>
      </c>
      <c r="D47" s="8">
        <f t="shared" si="6"/>
        <v>25350</v>
      </c>
      <c r="E47" s="148"/>
      <c r="F47" s="148"/>
      <c r="G47" s="148"/>
      <c r="H47" s="148"/>
      <c r="I47" s="148"/>
    </row>
    <row r="48" spans="1:9" ht="15" customHeight="1" x14ac:dyDescent="0.15">
      <c r="A48" s="157"/>
      <c r="B48" s="30" t="s">
        <v>78</v>
      </c>
      <c r="C48" s="36">
        <v>7</v>
      </c>
      <c r="D48" s="8">
        <f t="shared" si="6"/>
        <v>28971.428571428572</v>
      </c>
      <c r="E48" s="148"/>
      <c r="F48" s="148"/>
      <c r="G48" s="148"/>
      <c r="H48" s="148"/>
      <c r="I48" s="148"/>
    </row>
    <row r="49" spans="1:9" ht="15" customHeight="1" x14ac:dyDescent="0.15">
      <c r="A49" s="157"/>
      <c r="B49" s="30" t="s">
        <v>79</v>
      </c>
      <c r="C49" s="36">
        <v>6</v>
      </c>
      <c r="D49" s="8">
        <f t="shared" si="6"/>
        <v>33800</v>
      </c>
      <c r="E49" s="148"/>
      <c r="F49" s="148"/>
      <c r="G49" s="148"/>
      <c r="H49" s="148"/>
      <c r="I49" s="148"/>
    </row>
    <row r="50" spans="1:9" ht="15" customHeight="1" x14ac:dyDescent="0.15">
      <c r="A50" s="157"/>
      <c r="B50" s="30" t="s">
        <v>80</v>
      </c>
      <c r="C50" s="36">
        <v>5</v>
      </c>
      <c r="D50" s="8">
        <f t="shared" si="6"/>
        <v>40560</v>
      </c>
      <c r="E50" s="148"/>
      <c r="F50" s="148"/>
      <c r="G50" s="148"/>
      <c r="H50" s="148"/>
      <c r="I50" s="148"/>
    </row>
    <row r="51" spans="1:9" ht="15" customHeight="1" x14ac:dyDescent="0.15">
      <c r="A51" s="157"/>
      <c r="B51" s="30" t="s">
        <v>81</v>
      </c>
      <c r="C51" s="36">
        <v>5</v>
      </c>
      <c r="D51" s="8">
        <f t="shared" si="6"/>
        <v>40560</v>
      </c>
      <c r="E51" s="153"/>
      <c r="F51" s="153"/>
      <c r="G51" s="153"/>
      <c r="H51" s="153"/>
      <c r="I51" s="153"/>
    </row>
    <row r="52" spans="1:9" x14ac:dyDescent="0.15">
      <c r="A52" t="s">
        <v>17</v>
      </c>
      <c r="B52" s="16"/>
      <c r="C52" s="16"/>
      <c r="D52" t="s">
        <v>64</v>
      </c>
      <c r="E52" s="17"/>
      <c r="F52" s="17"/>
      <c r="G52" s="17"/>
      <c r="H52" s="17"/>
      <c r="I52" s="88" t="s">
        <v>65</v>
      </c>
    </row>
    <row r="53" spans="1:9" ht="15" customHeight="1" thickBot="1" x14ac:dyDescent="0.2">
      <c r="A53" s="18" t="s">
        <v>1</v>
      </c>
      <c r="B53" s="19" t="s">
        <v>0</v>
      </c>
      <c r="C53" s="3" t="s">
        <v>6</v>
      </c>
      <c r="D53" s="20" t="s">
        <v>2</v>
      </c>
      <c r="E53" s="165" t="s">
        <v>3</v>
      </c>
      <c r="F53" s="166"/>
      <c r="G53" s="21" t="s">
        <v>4</v>
      </c>
      <c r="H53" s="21"/>
      <c r="I53" s="21" t="s">
        <v>5</v>
      </c>
    </row>
    <row r="54" spans="1:9" ht="15" customHeight="1" x14ac:dyDescent="0.15">
      <c r="A54" s="156">
        <v>1900</v>
      </c>
      <c r="B54" s="22" t="s">
        <v>68</v>
      </c>
      <c r="C54" s="5">
        <v>12</v>
      </c>
      <c r="D54" s="6">
        <f t="shared" ref="D54:D60" si="7">(40560/C54)*E$54</f>
        <v>16900</v>
      </c>
      <c r="E54" s="148">
        <v>5</v>
      </c>
      <c r="F54" s="148">
        <f>7000*E54</f>
        <v>35000</v>
      </c>
      <c r="G54" s="148">
        <f>A54*2</f>
        <v>3800</v>
      </c>
      <c r="H54" s="167">
        <f>A54+25</f>
        <v>1925</v>
      </c>
      <c r="I54" s="167">
        <f>ROUNDUP(((25*H54^2)+(2853*H54))*0.0001/E54,-2)</f>
        <v>2000</v>
      </c>
    </row>
    <row r="55" spans="1:9" ht="15" customHeight="1" x14ac:dyDescent="0.15">
      <c r="A55" s="157"/>
      <c r="B55" s="23" t="s">
        <v>76</v>
      </c>
      <c r="C55" s="7">
        <v>9</v>
      </c>
      <c r="D55" s="8">
        <f t="shared" si="7"/>
        <v>22533.333333333336</v>
      </c>
      <c r="E55" s="148"/>
      <c r="F55" s="148"/>
      <c r="G55" s="148"/>
      <c r="H55" s="148"/>
      <c r="I55" s="148"/>
    </row>
    <row r="56" spans="1:9" ht="15" customHeight="1" x14ac:dyDescent="0.15">
      <c r="A56" s="157"/>
      <c r="B56" s="23" t="s">
        <v>77</v>
      </c>
      <c r="C56" s="7">
        <v>8</v>
      </c>
      <c r="D56" s="8">
        <f t="shared" si="7"/>
        <v>25350</v>
      </c>
      <c r="E56" s="148"/>
      <c r="F56" s="148"/>
      <c r="G56" s="148"/>
      <c r="H56" s="148"/>
      <c r="I56" s="148"/>
    </row>
    <row r="57" spans="1:9" ht="15" customHeight="1" x14ac:dyDescent="0.15">
      <c r="A57" s="157"/>
      <c r="B57" s="23" t="s">
        <v>78</v>
      </c>
      <c r="C57" s="7">
        <v>7</v>
      </c>
      <c r="D57" s="8">
        <f t="shared" si="7"/>
        <v>28971.428571428572</v>
      </c>
      <c r="E57" s="148"/>
      <c r="F57" s="148"/>
      <c r="G57" s="148"/>
      <c r="H57" s="148"/>
      <c r="I57" s="148"/>
    </row>
    <row r="58" spans="1:9" ht="15" customHeight="1" x14ac:dyDescent="0.15">
      <c r="A58" s="157"/>
      <c r="B58" s="23" t="s">
        <v>79</v>
      </c>
      <c r="C58" s="7">
        <v>6</v>
      </c>
      <c r="D58" s="8">
        <f t="shared" si="7"/>
        <v>33800</v>
      </c>
      <c r="E58" s="148"/>
      <c r="F58" s="148"/>
      <c r="G58" s="148"/>
      <c r="H58" s="148"/>
      <c r="I58" s="148"/>
    </row>
    <row r="59" spans="1:9" ht="15" customHeight="1" x14ac:dyDescent="0.15">
      <c r="A59" s="157"/>
      <c r="B59" s="23" t="s">
        <v>80</v>
      </c>
      <c r="C59" s="7">
        <v>5</v>
      </c>
      <c r="D59" s="8">
        <f t="shared" si="7"/>
        <v>40560</v>
      </c>
      <c r="E59" s="148"/>
      <c r="F59" s="148"/>
      <c r="G59" s="148"/>
      <c r="H59" s="148"/>
      <c r="I59" s="148"/>
    </row>
    <row r="60" spans="1:9" ht="15" customHeight="1" thickBot="1" x14ac:dyDescent="0.2">
      <c r="A60" s="160"/>
      <c r="B60" s="24" t="s">
        <v>81</v>
      </c>
      <c r="C60" s="9">
        <v>5</v>
      </c>
      <c r="D60" s="10">
        <f t="shared" si="7"/>
        <v>40560</v>
      </c>
      <c r="E60" s="149"/>
      <c r="F60" s="149"/>
      <c r="G60" s="149"/>
      <c r="H60" s="149"/>
      <c r="I60" s="149"/>
    </row>
    <row r="61" spans="1:9" ht="15" customHeight="1" thickTop="1" x14ac:dyDescent="0.15">
      <c r="A61" s="156">
        <v>1950</v>
      </c>
      <c r="B61" s="22" t="s">
        <v>68</v>
      </c>
      <c r="C61" s="5">
        <v>12</v>
      </c>
      <c r="D61" s="6">
        <f t="shared" ref="D61:D67" si="8">(40560/C61)*E$61</f>
        <v>16900</v>
      </c>
      <c r="E61" s="150">
        <v>5</v>
      </c>
      <c r="F61" s="150">
        <f>7000*E61</f>
        <v>35000</v>
      </c>
      <c r="G61" s="150">
        <f>A61*2</f>
        <v>3900</v>
      </c>
      <c r="H61" s="167">
        <f>A61+25</f>
        <v>1975</v>
      </c>
      <c r="I61" s="150">
        <f>ROUNDUP(((25*H61^2)+(2853*H61))*0.0001/E61,-2)</f>
        <v>2100</v>
      </c>
    </row>
    <row r="62" spans="1:9" ht="15" customHeight="1" x14ac:dyDescent="0.15">
      <c r="A62" s="157"/>
      <c r="B62" s="23" t="s">
        <v>76</v>
      </c>
      <c r="C62" s="7">
        <v>9</v>
      </c>
      <c r="D62" s="8">
        <f t="shared" si="8"/>
        <v>22533.333333333336</v>
      </c>
      <c r="E62" s="148"/>
      <c r="F62" s="148"/>
      <c r="G62" s="148"/>
      <c r="H62" s="148"/>
      <c r="I62" s="148"/>
    </row>
    <row r="63" spans="1:9" ht="15" customHeight="1" x14ac:dyDescent="0.15">
      <c r="A63" s="157"/>
      <c r="B63" s="23" t="s">
        <v>77</v>
      </c>
      <c r="C63" s="7">
        <v>8</v>
      </c>
      <c r="D63" s="8">
        <f t="shared" si="8"/>
        <v>25350</v>
      </c>
      <c r="E63" s="148"/>
      <c r="F63" s="148"/>
      <c r="G63" s="148"/>
      <c r="H63" s="148"/>
      <c r="I63" s="148"/>
    </row>
    <row r="64" spans="1:9" ht="15" customHeight="1" x14ac:dyDescent="0.15">
      <c r="A64" s="157"/>
      <c r="B64" s="23" t="s">
        <v>78</v>
      </c>
      <c r="C64" s="7">
        <v>7</v>
      </c>
      <c r="D64" s="8">
        <f t="shared" si="8"/>
        <v>28971.428571428572</v>
      </c>
      <c r="E64" s="148"/>
      <c r="F64" s="148"/>
      <c r="G64" s="148"/>
      <c r="H64" s="148"/>
      <c r="I64" s="148"/>
    </row>
    <row r="65" spans="1:9" ht="15" customHeight="1" x14ac:dyDescent="0.15">
      <c r="A65" s="157"/>
      <c r="B65" s="23" t="s">
        <v>79</v>
      </c>
      <c r="C65" s="7">
        <v>6</v>
      </c>
      <c r="D65" s="8">
        <f t="shared" si="8"/>
        <v>33800</v>
      </c>
      <c r="E65" s="148"/>
      <c r="F65" s="148"/>
      <c r="G65" s="148"/>
      <c r="H65" s="148"/>
      <c r="I65" s="148"/>
    </row>
    <row r="66" spans="1:9" ht="15" customHeight="1" x14ac:dyDescent="0.15">
      <c r="A66" s="157"/>
      <c r="B66" s="23" t="s">
        <v>80</v>
      </c>
      <c r="C66" s="7">
        <v>5</v>
      </c>
      <c r="D66" s="8">
        <f t="shared" si="8"/>
        <v>40560</v>
      </c>
      <c r="E66" s="148"/>
      <c r="F66" s="148"/>
      <c r="G66" s="148"/>
      <c r="H66" s="148"/>
      <c r="I66" s="148"/>
    </row>
    <row r="67" spans="1:9" ht="15" customHeight="1" thickBot="1" x14ac:dyDescent="0.2">
      <c r="A67" s="158"/>
      <c r="B67" s="25" t="s">
        <v>81</v>
      </c>
      <c r="C67" s="11">
        <v>5</v>
      </c>
      <c r="D67" s="12">
        <f t="shared" si="8"/>
        <v>40560</v>
      </c>
      <c r="E67" s="148"/>
      <c r="F67" s="148"/>
      <c r="G67" s="148"/>
      <c r="H67" s="148"/>
      <c r="I67" s="152"/>
    </row>
    <row r="68" spans="1:9" ht="15" customHeight="1" thickTop="1" x14ac:dyDescent="0.15">
      <c r="A68" s="161">
        <v>2000</v>
      </c>
      <c r="B68" s="68" t="s">
        <v>68</v>
      </c>
      <c r="C68" s="69">
        <v>11</v>
      </c>
      <c r="D68" s="70">
        <f t="shared" ref="D68:D74" si="9">(40560/C68)*E$68</f>
        <v>18436.363636363636</v>
      </c>
      <c r="E68" s="151">
        <v>5</v>
      </c>
      <c r="F68" s="151">
        <f>7000*E68</f>
        <v>35000</v>
      </c>
      <c r="G68" s="151">
        <f>A68*2</f>
        <v>4000</v>
      </c>
      <c r="H68" s="151">
        <f>A68+25</f>
        <v>2025</v>
      </c>
      <c r="I68" s="151">
        <f>ROUNDUP(((25*H68^2)+(2853*H68))*0.0001/E68,-2)</f>
        <v>2200</v>
      </c>
    </row>
    <row r="69" spans="1:9" ht="15" customHeight="1" x14ac:dyDescent="0.15">
      <c r="A69" s="157"/>
      <c r="B69" s="23" t="s">
        <v>76</v>
      </c>
      <c r="C69" s="7">
        <v>9</v>
      </c>
      <c r="D69" s="8">
        <f t="shared" si="9"/>
        <v>22533.333333333336</v>
      </c>
      <c r="E69" s="148"/>
      <c r="F69" s="148"/>
      <c r="G69" s="148"/>
      <c r="H69" s="148"/>
      <c r="I69" s="148"/>
    </row>
    <row r="70" spans="1:9" ht="15" customHeight="1" x14ac:dyDescent="0.15">
      <c r="A70" s="157"/>
      <c r="B70" s="23" t="s">
        <v>77</v>
      </c>
      <c r="C70" s="7">
        <v>8</v>
      </c>
      <c r="D70" s="8">
        <f t="shared" si="9"/>
        <v>25350</v>
      </c>
      <c r="E70" s="148"/>
      <c r="F70" s="148"/>
      <c r="G70" s="148"/>
      <c r="H70" s="148"/>
      <c r="I70" s="148"/>
    </row>
    <row r="71" spans="1:9" ht="15" customHeight="1" x14ac:dyDescent="0.15">
      <c r="A71" s="157"/>
      <c r="B71" s="23" t="s">
        <v>78</v>
      </c>
      <c r="C71" s="7">
        <v>7</v>
      </c>
      <c r="D71" s="8">
        <f t="shared" si="9"/>
        <v>28971.428571428572</v>
      </c>
      <c r="E71" s="148"/>
      <c r="F71" s="148"/>
      <c r="G71" s="148"/>
      <c r="H71" s="148"/>
      <c r="I71" s="148"/>
    </row>
    <row r="72" spans="1:9" ht="15" customHeight="1" x14ac:dyDescent="0.15">
      <c r="A72" s="157"/>
      <c r="B72" s="23" t="s">
        <v>79</v>
      </c>
      <c r="C72" s="7">
        <v>6</v>
      </c>
      <c r="D72" s="8">
        <f t="shared" si="9"/>
        <v>33800</v>
      </c>
      <c r="E72" s="148"/>
      <c r="F72" s="148"/>
      <c r="G72" s="148"/>
      <c r="H72" s="148"/>
      <c r="I72" s="148"/>
    </row>
    <row r="73" spans="1:9" ht="15" customHeight="1" x14ac:dyDescent="0.15">
      <c r="A73" s="157"/>
      <c r="B73" s="23" t="s">
        <v>80</v>
      </c>
      <c r="C73" s="7">
        <v>5</v>
      </c>
      <c r="D73" s="8">
        <f t="shared" si="9"/>
        <v>40560</v>
      </c>
      <c r="E73" s="148"/>
      <c r="F73" s="148"/>
      <c r="G73" s="148"/>
      <c r="H73" s="148"/>
      <c r="I73" s="148"/>
    </row>
    <row r="74" spans="1:9" ht="15" customHeight="1" thickBot="1" x14ac:dyDescent="0.2">
      <c r="A74" s="158"/>
      <c r="B74" s="25" t="s">
        <v>81</v>
      </c>
      <c r="C74" s="11">
        <v>5</v>
      </c>
      <c r="D74" s="12">
        <f t="shared" si="9"/>
        <v>40560</v>
      </c>
      <c r="E74" s="148"/>
      <c r="F74" s="148"/>
      <c r="G74" s="148"/>
      <c r="H74" s="148"/>
      <c r="I74" s="148"/>
    </row>
    <row r="75" spans="1:9" ht="15" customHeight="1" thickTop="1" x14ac:dyDescent="0.15">
      <c r="A75" s="161">
        <v>2050</v>
      </c>
      <c r="B75" s="68" t="s">
        <v>68</v>
      </c>
      <c r="C75" s="69">
        <v>11</v>
      </c>
      <c r="D75" s="70">
        <f t="shared" ref="D75:D81" si="10">(40560/C75)*E$75</f>
        <v>18436.363636363636</v>
      </c>
      <c r="E75" s="151">
        <v>5</v>
      </c>
      <c r="F75" s="151">
        <f>7000*E75</f>
        <v>35000</v>
      </c>
      <c r="G75" s="151">
        <f>A75*2</f>
        <v>4100</v>
      </c>
      <c r="H75" s="151">
        <f>A75+25</f>
        <v>2075</v>
      </c>
      <c r="I75" s="151">
        <f>ROUNDUP(((25*H75^2)+(2853*H75))*0.0001/E75,-2)</f>
        <v>2300</v>
      </c>
    </row>
    <row r="76" spans="1:9" ht="15" customHeight="1" x14ac:dyDescent="0.15">
      <c r="A76" s="157"/>
      <c r="B76" s="23" t="s">
        <v>76</v>
      </c>
      <c r="C76" s="7">
        <v>9</v>
      </c>
      <c r="D76" s="8">
        <f t="shared" si="10"/>
        <v>22533.333333333336</v>
      </c>
      <c r="E76" s="148"/>
      <c r="F76" s="148"/>
      <c r="G76" s="148"/>
      <c r="H76" s="148"/>
      <c r="I76" s="148"/>
    </row>
    <row r="77" spans="1:9" ht="15" customHeight="1" x14ac:dyDescent="0.15">
      <c r="A77" s="157"/>
      <c r="B77" s="23" t="s">
        <v>77</v>
      </c>
      <c r="C77" s="7">
        <v>8</v>
      </c>
      <c r="D77" s="8">
        <f t="shared" si="10"/>
        <v>25350</v>
      </c>
      <c r="E77" s="148"/>
      <c r="F77" s="148"/>
      <c r="G77" s="148"/>
      <c r="H77" s="148"/>
      <c r="I77" s="148"/>
    </row>
    <row r="78" spans="1:9" ht="15" customHeight="1" x14ac:dyDescent="0.15">
      <c r="A78" s="157"/>
      <c r="B78" s="23" t="s">
        <v>78</v>
      </c>
      <c r="C78" s="7">
        <v>6</v>
      </c>
      <c r="D78" s="8">
        <f t="shared" si="10"/>
        <v>33800</v>
      </c>
      <c r="E78" s="148"/>
      <c r="F78" s="148"/>
      <c r="G78" s="148"/>
      <c r="H78" s="148"/>
      <c r="I78" s="148"/>
    </row>
    <row r="79" spans="1:9" ht="15" customHeight="1" x14ac:dyDescent="0.15">
      <c r="A79" s="157"/>
      <c r="B79" s="23" t="s">
        <v>79</v>
      </c>
      <c r="C79" s="7">
        <v>6</v>
      </c>
      <c r="D79" s="8">
        <f t="shared" si="10"/>
        <v>33800</v>
      </c>
      <c r="E79" s="148"/>
      <c r="F79" s="148"/>
      <c r="G79" s="148"/>
      <c r="H79" s="148"/>
      <c r="I79" s="148"/>
    </row>
    <row r="80" spans="1:9" ht="15" customHeight="1" x14ac:dyDescent="0.15">
      <c r="A80" s="157"/>
      <c r="B80" s="23" t="s">
        <v>80</v>
      </c>
      <c r="C80" s="7">
        <v>5</v>
      </c>
      <c r="D80" s="8">
        <f t="shared" si="10"/>
        <v>40560</v>
      </c>
      <c r="E80" s="148"/>
      <c r="F80" s="148"/>
      <c r="G80" s="148"/>
      <c r="H80" s="148"/>
      <c r="I80" s="148"/>
    </row>
    <row r="81" spans="1:9" ht="15" customHeight="1" thickBot="1" x14ac:dyDescent="0.2">
      <c r="A81" s="158"/>
      <c r="B81" s="25" t="s">
        <v>81</v>
      </c>
      <c r="C81" s="11">
        <v>5</v>
      </c>
      <c r="D81" s="12">
        <f t="shared" si="10"/>
        <v>40560</v>
      </c>
      <c r="E81" s="148"/>
      <c r="F81" s="148"/>
      <c r="G81" s="148"/>
      <c r="H81" s="148"/>
      <c r="I81" s="148"/>
    </row>
    <row r="82" spans="1:9" ht="15" customHeight="1" thickTop="1" x14ac:dyDescent="0.15">
      <c r="A82" s="161">
        <v>2100</v>
      </c>
      <c r="B82" s="68" t="s">
        <v>68</v>
      </c>
      <c r="C82" s="69">
        <v>13</v>
      </c>
      <c r="D82" s="70">
        <f t="shared" ref="D82:D88" si="11">(40560/C82)*E$82</f>
        <v>18720</v>
      </c>
      <c r="E82" s="151">
        <v>6</v>
      </c>
      <c r="F82" s="151">
        <f>7000*E82</f>
        <v>42000</v>
      </c>
      <c r="G82" s="151">
        <f>A82*2</f>
        <v>4200</v>
      </c>
      <c r="H82" s="151">
        <f>A82+25</f>
        <v>2125</v>
      </c>
      <c r="I82" s="151">
        <f>ROUNDUP(((25*H82^2)+(2853*H82))*0.0001/E82,-2)</f>
        <v>2000</v>
      </c>
    </row>
    <row r="83" spans="1:9" ht="15" customHeight="1" x14ac:dyDescent="0.15">
      <c r="A83" s="157"/>
      <c r="B83" s="23" t="s">
        <v>76</v>
      </c>
      <c r="C83" s="7">
        <v>10</v>
      </c>
      <c r="D83" s="8">
        <f t="shared" si="11"/>
        <v>24336</v>
      </c>
      <c r="E83" s="148"/>
      <c r="F83" s="148"/>
      <c r="G83" s="148"/>
      <c r="H83" s="148"/>
      <c r="I83" s="148"/>
    </row>
    <row r="84" spans="1:9" ht="15" customHeight="1" x14ac:dyDescent="0.15">
      <c r="A84" s="157"/>
      <c r="B84" s="23" t="s">
        <v>77</v>
      </c>
      <c r="C84" s="7">
        <v>8</v>
      </c>
      <c r="D84" s="8">
        <f t="shared" si="11"/>
        <v>30420</v>
      </c>
      <c r="E84" s="148"/>
      <c r="F84" s="148"/>
      <c r="G84" s="148"/>
      <c r="H84" s="148"/>
      <c r="I84" s="148"/>
    </row>
    <row r="85" spans="1:9" ht="15" customHeight="1" x14ac:dyDescent="0.15">
      <c r="A85" s="157"/>
      <c r="B85" s="23" t="s">
        <v>78</v>
      </c>
      <c r="C85" s="7">
        <v>7</v>
      </c>
      <c r="D85" s="8">
        <f t="shared" si="11"/>
        <v>34765.71428571429</v>
      </c>
      <c r="E85" s="148"/>
      <c r="F85" s="148"/>
      <c r="G85" s="148"/>
      <c r="H85" s="148"/>
      <c r="I85" s="148"/>
    </row>
    <row r="86" spans="1:9" ht="15" customHeight="1" x14ac:dyDescent="0.15">
      <c r="A86" s="157"/>
      <c r="B86" s="23" t="s">
        <v>79</v>
      </c>
      <c r="C86" s="7">
        <v>6</v>
      </c>
      <c r="D86" s="8">
        <f t="shared" si="11"/>
        <v>40560</v>
      </c>
      <c r="E86" s="148"/>
      <c r="F86" s="148"/>
      <c r="G86" s="148"/>
      <c r="H86" s="148"/>
      <c r="I86" s="148"/>
    </row>
    <row r="87" spans="1:9" ht="15" customHeight="1" x14ac:dyDescent="0.15">
      <c r="A87" s="157"/>
      <c r="B87" s="23" t="s">
        <v>80</v>
      </c>
      <c r="C87" s="7">
        <v>5</v>
      </c>
      <c r="D87" s="8">
        <f t="shared" si="11"/>
        <v>48672</v>
      </c>
      <c r="E87" s="148"/>
      <c r="F87" s="148"/>
      <c r="G87" s="148"/>
      <c r="H87" s="148"/>
      <c r="I87" s="148"/>
    </row>
    <row r="88" spans="1:9" ht="15" customHeight="1" thickBot="1" x14ac:dyDescent="0.2">
      <c r="A88" s="160"/>
      <c r="B88" s="24" t="s">
        <v>81</v>
      </c>
      <c r="C88" s="9">
        <v>5</v>
      </c>
      <c r="D88" s="10">
        <f t="shared" si="11"/>
        <v>48672</v>
      </c>
      <c r="E88" s="149"/>
      <c r="F88" s="149"/>
      <c r="G88" s="149"/>
      <c r="H88" s="149"/>
      <c r="I88" s="149"/>
    </row>
    <row r="89" spans="1:9" ht="15" customHeight="1" thickTop="1" x14ac:dyDescent="0.15">
      <c r="A89" s="156">
        <v>2150</v>
      </c>
      <c r="B89" s="22" t="s">
        <v>68</v>
      </c>
      <c r="C89" s="5">
        <v>13</v>
      </c>
      <c r="D89" s="6">
        <f t="shared" ref="D89:D95" si="12">(40560/C89)*E$89</f>
        <v>18720</v>
      </c>
      <c r="E89" s="150">
        <v>6</v>
      </c>
      <c r="F89" s="150">
        <f>7000*E89</f>
        <v>42000</v>
      </c>
      <c r="G89" s="150">
        <f>A89*2</f>
        <v>4300</v>
      </c>
      <c r="H89" s="167">
        <f>A89+25</f>
        <v>2175</v>
      </c>
      <c r="I89" s="150">
        <f>ROUNDUP(((25*H89^2)+(2853*H89))*0.0001/E89,-2)</f>
        <v>2100</v>
      </c>
    </row>
    <row r="90" spans="1:9" ht="15" customHeight="1" x14ac:dyDescent="0.15">
      <c r="A90" s="157"/>
      <c r="B90" s="23" t="s">
        <v>76</v>
      </c>
      <c r="C90" s="7">
        <v>10</v>
      </c>
      <c r="D90" s="8">
        <f t="shared" si="12"/>
        <v>24336</v>
      </c>
      <c r="E90" s="148"/>
      <c r="F90" s="148"/>
      <c r="G90" s="148"/>
      <c r="H90" s="148"/>
      <c r="I90" s="148"/>
    </row>
    <row r="91" spans="1:9" ht="15" customHeight="1" x14ac:dyDescent="0.15">
      <c r="A91" s="157"/>
      <c r="B91" s="23" t="s">
        <v>77</v>
      </c>
      <c r="C91" s="7">
        <v>8</v>
      </c>
      <c r="D91" s="8">
        <f t="shared" si="12"/>
        <v>30420</v>
      </c>
      <c r="E91" s="148"/>
      <c r="F91" s="148"/>
      <c r="G91" s="148"/>
      <c r="H91" s="148"/>
      <c r="I91" s="148"/>
    </row>
    <row r="92" spans="1:9" ht="15" customHeight="1" x14ac:dyDescent="0.15">
      <c r="A92" s="157"/>
      <c r="B92" s="23" t="s">
        <v>78</v>
      </c>
      <c r="C92" s="7">
        <v>7</v>
      </c>
      <c r="D92" s="8">
        <f t="shared" si="12"/>
        <v>34765.71428571429</v>
      </c>
      <c r="E92" s="148"/>
      <c r="F92" s="148"/>
      <c r="G92" s="148"/>
      <c r="H92" s="148"/>
      <c r="I92" s="148"/>
    </row>
    <row r="93" spans="1:9" ht="15" customHeight="1" x14ac:dyDescent="0.15">
      <c r="A93" s="157"/>
      <c r="B93" s="23" t="s">
        <v>79</v>
      </c>
      <c r="C93" s="7">
        <v>6</v>
      </c>
      <c r="D93" s="8">
        <f t="shared" si="12"/>
        <v>40560</v>
      </c>
      <c r="E93" s="148"/>
      <c r="F93" s="148"/>
      <c r="G93" s="148"/>
      <c r="H93" s="148"/>
      <c r="I93" s="148"/>
    </row>
    <row r="94" spans="1:9" ht="15" customHeight="1" x14ac:dyDescent="0.15">
      <c r="A94" s="157"/>
      <c r="B94" s="23" t="s">
        <v>80</v>
      </c>
      <c r="C94" s="7">
        <v>5</v>
      </c>
      <c r="D94" s="8">
        <f t="shared" si="12"/>
        <v>48672</v>
      </c>
      <c r="E94" s="148"/>
      <c r="F94" s="148"/>
      <c r="G94" s="148"/>
      <c r="H94" s="148"/>
      <c r="I94" s="148"/>
    </row>
    <row r="95" spans="1:9" ht="15" customHeight="1" thickBot="1" x14ac:dyDescent="0.2">
      <c r="A95" s="158"/>
      <c r="B95" s="25" t="s">
        <v>81</v>
      </c>
      <c r="C95" s="11">
        <v>5</v>
      </c>
      <c r="D95" s="12">
        <f t="shared" si="12"/>
        <v>48672</v>
      </c>
      <c r="E95" s="149"/>
      <c r="F95" s="149"/>
      <c r="G95" s="149"/>
      <c r="H95" s="149"/>
      <c r="I95" s="149"/>
    </row>
    <row r="96" spans="1:9" ht="15" customHeight="1" thickTop="1" x14ac:dyDescent="0.15">
      <c r="A96" s="159">
        <v>2200</v>
      </c>
      <c r="B96" s="26" t="s">
        <v>68</v>
      </c>
      <c r="C96" s="13">
        <v>13</v>
      </c>
      <c r="D96" s="14">
        <f t="shared" ref="D96:D102" si="13">(40560/C96)*E$96</f>
        <v>18720</v>
      </c>
      <c r="E96" s="150">
        <v>6</v>
      </c>
      <c r="F96" s="150">
        <f>7000*E96</f>
        <v>42000</v>
      </c>
      <c r="G96" s="150">
        <f>A96*2</f>
        <v>4400</v>
      </c>
      <c r="H96" s="150">
        <f>A96+25</f>
        <v>2225</v>
      </c>
      <c r="I96" s="150">
        <f>ROUNDUP(((25*H96^2)+(2853*H96))*0.0001/E96,-2)</f>
        <v>2200</v>
      </c>
    </row>
    <row r="97" spans="1:9" ht="15" customHeight="1" x14ac:dyDescent="0.15">
      <c r="A97" s="157"/>
      <c r="B97" s="23" t="s">
        <v>76</v>
      </c>
      <c r="C97" s="7">
        <v>10</v>
      </c>
      <c r="D97" s="8">
        <f t="shared" si="13"/>
        <v>24336</v>
      </c>
      <c r="E97" s="148"/>
      <c r="F97" s="148"/>
      <c r="G97" s="148"/>
      <c r="H97" s="148"/>
      <c r="I97" s="148"/>
    </row>
    <row r="98" spans="1:9" ht="15" customHeight="1" x14ac:dyDescent="0.15">
      <c r="A98" s="157"/>
      <c r="B98" s="23" t="s">
        <v>77</v>
      </c>
      <c r="C98" s="7">
        <v>8</v>
      </c>
      <c r="D98" s="8">
        <f t="shared" si="13"/>
        <v>30420</v>
      </c>
      <c r="E98" s="148"/>
      <c r="F98" s="148"/>
      <c r="G98" s="148"/>
      <c r="H98" s="148"/>
      <c r="I98" s="148"/>
    </row>
    <row r="99" spans="1:9" ht="15" customHeight="1" x14ac:dyDescent="0.15">
      <c r="A99" s="157"/>
      <c r="B99" s="23" t="s">
        <v>78</v>
      </c>
      <c r="C99" s="7">
        <v>7</v>
      </c>
      <c r="D99" s="8">
        <f t="shared" si="13"/>
        <v>34765.71428571429</v>
      </c>
      <c r="E99" s="148"/>
      <c r="F99" s="148"/>
      <c r="G99" s="148"/>
      <c r="H99" s="148"/>
      <c r="I99" s="148"/>
    </row>
    <row r="100" spans="1:9" ht="15" customHeight="1" x14ac:dyDescent="0.15">
      <c r="A100" s="157"/>
      <c r="B100" s="23" t="s">
        <v>79</v>
      </c>
      <c r="C100" s="7">
        <v>6</v>
      </c>
      <c r="D100" s="8">
        <f t="shared" si="13"/>
        <v>40560</v>
      </c>
      <c r="E100" s="148"/>
      <c r="F100" s="148"/>
      <c r="G100" s="148"/>
      <c r="H100" s="148"/>
      <c r="I100" s="148"/>
    </row>
    <row r="101" spans="1:9" ht="15" customHeight="1" x14ac:dyDescent="0.15">
      <c r="A101" s="157"/>
      <c r="B101" s="23" t="s">
        <v>80</v>
      </c>
      <c r="C101" s="7">
        <v>5</v>
      </c>
      <c r="D101" s="8">
        <f t="shared" si="13"/>
        <v>48672</v>
      </c>
      <c r="E101" s="148"/>
      <c r="F101" s="148"/>
      <c r="G101" s="148"/>
      <c r="H101" s="148"/>
      <c r="I101" s="148"/>
    </row>
    <row r="102" spans="1:9" ht="15" customHeight="1" x14ac:dyDescent="0.15">
      <c r="A102" s="157"/>
      <c r="B102" s="23" t="s">
        <v>81</v>
      </c>
      <c r="C102" s="7">
        <v>5</v>
      </c>
      <c r="D102" s="8">
        <f t="shared" si="13"/>
        <v>48672</v>
      </c>
      <c r="E102" s="153"/>
      <c r="F102" s="153"/>
      <c r="G102" s="153"/>
      <c r="H102" s="153"/>
      <c r="I102" s="153"/>
    </row>
    <row r="103" spans="1:9" x14ac:dyDescent="0.15">
      <c r="A103" t="s">
        <v>17</v>
      </c>
      <c r="B103" s="16"/>
      <c r="C103" s="16"/>
      <c r="D103" t="s">
        <v>64</v>
      </c>
      <c r="E103" s="17"/>
      <c r="F103" s="17"/>
      <c r="G103" s="17"/>
      <c r="H103" s="17"/>
      <c r="I103" s="88" t="s">
        <v>65</v>
      </c>
    </row>
    <row r="104" spans="1:9" ht="15" customHeight="1" thickBot="1" x14ac:dyDescent="0.2">
      <c r="A104" s="18" t="s">
        <v>1</v>
      </c>
      <c r="B104" s="19" t="s">
        <v>0</v>
      </c>
      <c r="C104" s="3" t="s">
        <v>6</v>
      </c>
      <c r="D104" s="20" t="s">
        <v>2</v>
      </c>
      <c r="E104" s="155" t="s">
        <v>3</v>
      </c>
      <c r="F104" s="155"/>
      <c r="G104" s="21" t="s">
        <v>4</v>
      </c>
      <c r="H104" s="21"/>
      <c r="I104" s="21" t="s">
        <v>5</v>
      </c>
    </row>
    <row r="105" spans="1:9" ht="15" customHeight="1" x14ac:dyDescent="0.15">
      <c r="A105" s="156">
        <v>2250</v>
      </c>
      <c r="B105" s="22" t="s">
        <v>68</v>
      </c>
      <c r="C105" s="5">
        <v>13</v>
      </c>
      <c r="D105" s="6">
        <f t="shared" ref="D105:D111" si="14">(40560/C105)*E$105</f>
        <v>18720</v>
      </c>
      <c r="E105" s="148">
        <v>6</v>
      </c>
      <c r="F105" s="148">
        <f>7000*E105</f>
        <v>42000</v>
      </c>
      <c r="G105" s="148">
        <f>A105*2</f>
        <v>4500</v>
      </c>
      <c r="H105" s="167">
        <f>A105+25</f>
        <v>2275</v>
      </c>
      <c r="I105" s="167">
        <f>ROUNDUP(((25*H105^2)+(2853*H105))*0.0001/E105,-2)</f>
        <v>2300</v>
      </c>
    </row>
    <row r="106" spans="1:9" ht="15" customHeight="1" x14ac:dyDescent="0.15">
      <c r="A106" s="157"/>
      <c r="B106" s="23" t="s">
        <v>76</v>
      </c>
      <c r="C106" s="7">
        <v>10</v>
      </c>
      <c r="D106" s="8">
        <f t="shared" si="14"/>
        <v>24336</v>
      </c>
      <c r="E106" s="148"/>
      <c r="F106" s="148"/>
      <c r="G106" s="148"/>
      <c r="H106" s="148"/>
      <c r="I106" s="148"/>
    </row>
    <row r="107" spans="1:9" ht="15" customHeight="1" x14ac:dyDescent="0.15">
      <c r="A107" s="157"/>
      <c r="B107" s="23" t="s">
        <v>77</v>
      </c>
      <c r="C107" s="7">
        <v>8</v>
      </c>
      <c r="D107" s="8">
        <f t="shared" si="14"/>
        <v>30420</v>
      </c>
      <c r="E107" s="148"/>
      <c r="F107" s="148"/>
      <c r="G107" s="148"/>
      <c r="H107" s="148"/>
      <c r="I107" s="148"/>
    </row>
    <row r="108" spans="1:9" ht="15" customHeight="1" x14ac:dyDescent="0.15">
      <c r="A108" s="157"/>
      <c r="B108" s="23" t="s">
        <v>78</v>
      </c>
      <c r="C108" s="7">
        <v>7</v>
      </c>
      <c r="D108" s="8">
        <f t="shared" si="14"/>
        <v>34765.71428571429</v>
      </c>
      <c r="E108" s="148"/>
      <c r="F108" s="148"/>
      <c r="G108" s="148"/>
      <c r="H108" s="148"/>
      <c r="I108" s="148"/>
    </row>
    <row r="109" spans="1:9" ht="15" customHeight="1" x14ac:dyDescent="0.15">
      <c r="A109" s="157"/>
      <c r="B109" s="23" t="s">
        <v>79</v>
      </c>
      <c r="C109" s="7">
        <v>6</v>
      </c>
      <c r="D109" s="8">
        <f t="shared" si="14"/>
        <v>40560</v>
      </c>
      <c r="E109" s="148"/>
      <c r="F109" s="148"/>
      <c r="G109" s="148"/>
      <c r="H109" s="148"/>
      <c r="I109" s="148"/>
    </row>
    <row r="110" spans="1:9" ht="15" customHeight="1" x14ac:dyDescent="0.15">
      <c r="A110" s="157"/>
      <c r="B110" s="23" t="s">
        <v>80</v>
      </c>
      <c r="C110" s="7">
        <v>5</v>
      </c>
      <c r="D110" s="8">
        <f t="shared" si="14"/>
        <v>48672</v>
      </c>
      <c r="E110" s="148"/>
      <c r="F110" s="148"/>
      <c r="G110" s="148"/>
      <c r="H110" s="148"/>
      <c r="I110" s="148"/>
    </row>
    <row r="111" spans="1:9" ht="15" customHeight="1" thickBot="1" x14ac:dyDescent="0.2">
      <c r="A111" s="158"/>
      <c r="B111" s="25" t="s">
        <v>81</v>
      </c>
      <c r="C111" s="11">
        <v>5</v>
      </c>
      <c r="D111" s="12">
        <f t="shared" si="14"/>
        <v>48672</v>
      </c>
      <c r="E111" s="148"/>
      <c r="F111" s="148"/>
      <c r="G111" s="148"/>
      <c r="H111" s="148"/>
      <c r="I111" s="148"/>
    </row>
    <row r="112" spans="1:9" ht="15" customHeight="1" thickTop="1" x14ac:dyDescent="0.15">
      <c r="A112" s="161">
        <v>2300</v>
      </c>
      <c r="B112" s="68" t="s">
        <v>68</v>
      </c>
      <c r="C112" s="69">
        <v>12</v>
      </c>
      <c r="D112" s="70">
        <f t="shared" ref="D112:D118" si="15">(40560/C112)*E$112</f>
        <v>20280</v>
      </c>
      <c r="E112" s="151">
        <v>6</v>
      </c>
      <c r="F112" s="151">
        <f>7000*E112</f>
        <v>42000</v>
      </c>
      <c r="G112" s="151">
        <f>A112*2</f>
        <v>4600</v>
      </c>
      <c r="H112" s="151">
        <f>A112+25</f>
        <v>2325</v>
      </c>
      <c r="I112" s="151">
        <f>ROUNDUP(((25*H112^2)+(2853*H112))*0.0001/E112,-2)</f>
        <v>2400</v>
      </c>
    </row>
    <row r="113" spans="1:9" ht="15" customHeight="1" x14ac:dyDescent="0.15">
      <c r="A113" s="157"/>
      <c r="B113" s="23" t="s">
        <v>76</v>
      </c>
      <c r="C113" s="7">
        <v>10</v>
      </c>
      <c r="D113" s="8">
        <f t="shared" si="15"/>
        <v>24336</v>
      </c>
      <c r="E113" s="148"/>
      <c r="F113" s="148"/>
      <c r="G113" s="148"/>
      <c r="H113" s="148"/>
      <c r="I113" s="148"/>
    </row>
    <row r="114" spans="1:9" ht="15" customHeight="1" x14ac:dyDescent="0.15">
      <c r="A114" s="157"/>
      <c r="B114" s="23" t="s">
        <v>77</v>
      </c>
      <c r="C114" s="7">
        <v>8</v>
      </c>
      <c r="D114" s="8">
        <f t="shared" si="15"/>
        <v>30420</v>
      </c>
      <c r="E114" s="148"/>
      <c r="F114" s="148"/>
      <c r="G114" s="148"/>
      <c r="H114" s="148"/>
      <c r="I114" s="148"/>
    </row>
    <row r="115" spans="1:9" ht="15" customHeight="1" x14ac:dyDescent="0.15">
      <c r="A115" s="157"/>
      <c r="B115" s="23" t="s">
        <v>78</v>
      </c>
      <c r="C115" s="7">
        <v>7</v>
      </c>
      <c r="D115" s="8">
        <f t="shared" si="15"/>
        <v>34765.71428571429</v>
      </c>
      <c r="E115" s="148"/>
      <c r="F115" s="148"/>
      <c r="G115" s="148"/>
      <c r="H115" s="148"/>
      <c r="I115" s="148"/>
    </row>
    <row r="116" spans="1:9" ht="15" customHeight="1" x14ac:dyDescent="0.15">
      <c r="A116" s="157"/>
      <c r="B116" s="23" t="s">
        <v>79</v>
      </c>
      <c r="C116" s="7">
        <v>6</v>
      </c>
      <c r="D116" s="8">
        <f t="shared" si="15"/>
        <v>40560</v>
      </c>
      <c r="E116" s="148"/>
      <c r="F116" s="148"/>
      <c r="G116" s="148"/>
      <c r="H116" s="148"/>
      <c r="I116" s="148"/>
    </row>
    <row r="117" spans="1:9" ht="15" customHeight="1" x14ac:dyDescent="0.15">
      <c r="A117" s="157"/>
      <c r="B117" s="23" t="s">
        <v>80</v>
      </c>
      <c r="C117" s="7">
        <v>5</v>
      </c>
      <c r="D117" s="8">
        <f t="shared" si="15"/>
        <v>48672</v>
      </c>
      <c r="E117" s="148"/>
      <c r="F117" s="148"/>
      <c r="G117" s="148"/>
      <c r="H117" s="148"/>
      <c r="I117" s="148"/>
    </row>
    <row r="118" spans="1:9" ht="15" customHeight="1" thickBot="1" x14ac:dyDescent="0.2">
      <c r="A118" s="160"/>
      <c r="B118" s="24" t="s">
        <v>81</v>
      </c>
      <c r="C118" s="9">
        <v>5</v>
      </c>
      <c r="D118" s="10">
        <f t="shared" si="15"/>
        <v>48672</v>
      </c>
      <c r="E118" s="149"/>
      <c r="F118" s="149"/>
      <c r="G118" s="149"/>
      <c r="H118" s="149"/>
      <c r="I118" s="149"/>
    </row>
    <row r="119" spans="1:9" ht="15" customHeight="1" thickTop="1" x14ac:dyDescent="0.15">
      <c r="A119" s="159">
        <v>2350</v>
      </c>
      <c r="B119" s="26" t="s">
        <v>68</v>
      </c>
      <c r="C119" s="13">
        <v>12</v>
      </c>
      <c r="D119" s="14">
        <f t="shared" ref="D119:D125" si="16">(40560/C119)*E$119</f>
        <v>20280</v>
      </c>
      <c r="E119" s="150">
        <v>6</v>
      </c>
      <c r="F119" s="150">
        <f>7000*E119</f>
        <v>42000</v>
      </c>
      <c r="G119" s="150">
        <f>A119*2</f>
        <v>4700</v>
      </c>
      <c r="H119" s="167">
        <f>A119+25</f>
        <v>2375</v>
      </c>
      <c r="I119" s="150">
        <f>ROUNDUP(((25*H119^2)+(2853*H119))*0.0001/E119,-2)</f>
        <v>2500</v>
      </c>
    </row>
    <row r="120" spans="1:9" ht="15" customHeight="1" x14ac:dyDescent="0.15">
      <c r="A120" s="157"/>
      <c r="B120" s="23" t="s">
        <v>76</v>
      </c>
      <c r="C120" s="7">
        <v>10</v>
      </c>
      <c r="D120" s="8">
        <f t="shared" si="16"/>
        <v>24336</v>
      </c>
      <c r="E120" s="148"/>
      <c r="F120" s="148"/>
      <c r="G120" s="148"/>
      <c r="H120" s="148"/>
      <c r="I120" s="148"/>
    </row>
    <row r="121" spans="1:9" ht="15" customHeight="1" x14ac:dyDescent="0.15">
      <c r="A121" s="157"/>
      <c r="B121" s="23" t="s">
        <v>77</v>
      </c>
      <c r="C121" s="7">
        <v>8</v>
      </c>
      <c r="D121" s="8">
        <f t="shared" si="16"/>
        <v>30420</v>
      </c>
      <c r="E121" s="148"/>
      <c r="F121" s="148"/>
      <c r="G121" s="148"/>
      <c r="H121" s="148"/>
      <c r="I121" s="148"/>
    </row>
    <row r="122" spans="1:9" ht="15" customHeight="1" x14ac:dyDescent="0.15">
      <c r="A122" s="157"/>
      <c r="B122" s="23" t="s">
        <v>78</v>
      </c>
      <c r="C122" s="7">
        <v>7</v>
      </c>
      <c r="D122" s="8">
        <f t="shared" si="16"/>
        <v>34765.71428571429</v>
      </c>
      <c r="E122" s="148"/>
      <c r="F122" s="148"/>
      <c r="G122" s="148"/>
      <c r="H122" s="148"/>
      <c r="I122" s="148"/>
    </row>
    <row r="123" spans="1:9" ht="15" customHeight="1" x14ac:dyDescent="0.15">
      <c r="A123" s="157"/>
      <c r="B123" s="23" t="s">
        <v>79</v>
      </c>
      <c r="C123" s="7">
        <v>6</v>
      </c>
      <c r="D123" s="8">
        <f t="shared" si="16"/>
        <v>40560</v>
      </c>
      <c r="E123" s="148"/>
      <c r="F123" s="148"/>
      <c r="G123" s="148"/>
      <c r="H123" s="148"/>
      <c r="I123" s="148"/>
    </row>
    <row r="124" spans="1:9" ht="15" customHeight="1" x14ac:dyDescent="0.15">
      <c r="A124" s="157"/>
      <c r="B124" s="23" t="s">
        <v>80</v>
      </c>
      <c r="C124" s="7">
        <v>5</v>
      </c>
      <c r="D124" s="8">
        <f t="shared" si="16"/>
        <v>48672</v>
      </c>
      <c r="E124" s="148"/>
      <c r="F124" s="148"/>
      <c r="G124" s="148"/>
      <c r="H124" s="148"/>
      <c r="I124" s="148"/>
    </row>
    <row r="125" spans="1:9" ht="15" customHeight="1" thickBot="1" x14ac:dyDescent="0.2">
      <c r="A125" s="160"/>
      <c r="B125" s="24" t="s">
        <v>81</v>
      </c>
      <c r="C125" s="9">
        <v>5</v>
      </c>
      <c r="D125" s="10">
        <f t="shared" si="16"/>
        <v>48672</v>
      </c>
      <c r="E125" s="149"/>
      <c r="F125" s="149"/>
      <c r="G125" s="149"/>
      <c r="H125" s="149"/>
      <c r="I125" s="149"/>
    </row>
    <row r="126" spans="1:9" ht="15" customHeight="1" thickTop="1" x14ac:dyDescent="0.15">
      <c r="A126" s="156">
        <v>2400</v>
      </c>
      <c r="B126" s="22" t="s">
        <v>68</v>
      </c>
      <c r="C126" s="5">
        <v>12</v>
      </c>
      <c r="D126" s="6">
        <f t="shared" ref="D126:D132" si="17">(40560/C126)*E$126</f>
        <v>20280</v>
      </c>
      <c r="E126" s="150">
        <v>6</v>
      </c>
      <c r="F126" s="150">
        <f>7000*E126</f>
        <v>42000</v>
      </c>
      <c r="G126" s="150">
        <f>A126*2</f>
        <v>4800</v>
      </c>
      <c r="H126" s="167">
        <f>A126+25</f>
        <v>2425</v>
      </c>
      <c r="I126" s="150">
        <f>ROUNDUP(((25*H126^2)+(2853*H126))*0.0001/E126,-2)</f>
        <v>2600</v>
      </c>
    </row>
    <row r="127" spans="1:9" ht="15" customHeight="1" x14ac:dyDescent="0.15">
      <c r="A127" s="157"/>
      <c r="B127" s="23" t="s">
        <v>76</v>
      </c>
      <c r="C127" s="7">
        <v>10</v>
      </c>
      <c r="D127" s="8">
        <f t="shared" si="17"/>
        <v>24336</v>
      </c>
      <c r="E127" s="148"/>
      <c r="F127" s="148"/>
      <c r="G127" s="148"/>
      <c r="H127" s="148"/>
      <c r="I127" s="148"/>
    </row>
    <row r="128" spans="1:9" ht="15" customHeight="1" x14ac:dyDescent="0.15">
      <c r="A128" s="157"/>
      <c r="B128" s="23" t="s">
        <v>77</v>
      </c>
      <c r="C128" s="7">
        <v>8</v>
      </c>
      <c r="D128" s="8">
        <f t="shared" si="17"/>
        <v>30420</v>
      </c>
      <c r="E128" s="148"/>
      <c r="F128" s="148"/>
      <c r="G128" s="148"/>
      <c r="H128" s="148"/>
      <c r="I128" s="148"/>
    </row>
    <row r="129" spans="1:9" ht="15" customHeight="1" x14ac:dyDescent="0.15">
      <c r="A129" s="157"/>
      <c r="B129" s="23" t="s">
        <v>78</v>
      </c>
      <c r="C129" s="7">
        <v>7</v>
      </c>
      <c r="D129" s="8">
        <f t="shared" si="17"/>
        <v>34765.71428571429</v>
      </c>
      <c r="E129" s="148"/>
      <c r="F129" s="148"/>
      <c r="G129" s="148"/>
      <c r="H129" s="148"/>
      <c r="I129" s="148"/>
    </row>
    <row r="130" spans="1:9" ht="15" customHeight="1" x14ac:dyDescent="0.15">
      <c r="A130" s="157"/>
      <c r="B130" s="23" t="s">
        <v>79</v>
      </c>
      <c r="C130" s="7">
        <v>6</v>
      </c>
      <c r="D130" s="8">
        <f t="shared" si="17"/>
        <v>40560</v>
      </c>
      <c r="E130" s="148"/>
      <c r="F130" s="148"/>
      <c r="G130" s="148"/>
      <c r="H130" s="148"/>
      <c r="I130" s="148"/>
    </row>
    <row r="131" spans="1:9" ht="15" customHeight="1" x14ac:dyDescent="0.15">
      <c r="A131" s="157"/>
      <c r="B131" s="23" t="s">
        <v>80</v>
      </c>
      <c r="C131" s="7">
        <v>5</v>
      </c>
      <c r="D131" s="8">
        <f t="shared" si="17"/>
        <v>48672</v>
      </c>
      <c r="E131" s="148"/>
      <c r="F131" s="148"/>
      <c r="G131" s="148"/>
      <c r="H131" s="148"/>
      <c r="I131" s="148"/>
    </row>
    <row r="132" spans="1:9" ht="15" customHeight="1" thickBot="1" x14ac:dyDescent="0.2">
      <c r="A132" s="158"/>
      <c r="B132" s="25" t="s">
        <v>81</v>
      </c>
      <c r="C132" s="11">
        <v>5</v>
      </c>
      <c r="D132" s="12">
        <f t="shared" si="17"/>
        <v>48672</v>
      </c>
      <c r="E132" s="149"/>
      <c r="F132" s="149"/>
      <c r="G132" s="149"/>
      <c r="H132" s="149"/>
      <c r="I132" s="149"/>
    </row>
    <row r="133" spans="1:9" ht="15" customHeight="1" thickTop="1" x14ac:dyDescent="0.15">
      <c r="A133" s="159">
        <v>2450</v>
      </c>
      <c r="B133" s="26" t="s">
        <v>68</v>
      </c>
      <c r="C133" s="13">
        <v>12</v>
      </c>
      <c r="D133" s="14">
        <f t="shared" ref="D133:D139" si="18">(40560/C133)*E$133</f>
        <v>20280</v>
      </c>
      <c r="E133" s="150">
        <v>6</v>
      </c>
      <c r="F133" s="150">
        <f>7000*E133</f>
        <v>42000</v>
      </c>
      <c r="G133" s="150">
        <f>A133*2</f>
        <v>4900</v>
      </c>
      <c r="H133" s="167">
        <f>A133+25</f>
        <v>2475</v>
      </c>
      <c r="I133" s="150">
        <f>ROUNDUP(((25*H133^2)+(2853*H133))*0.0001/E133,-2)</f>
        <v>2700</v>
      </c>
    </row>
    <row r="134" spans="1:9" ht="15" customHeight="1" x14ac:dyDescent="0.15">
      <c r="A134" s="157"/>
      <c r="B134" s="23" t="s">
        <v>76</v>
      </c>
      <c r="C134" s="7">
        <v>10</v>
      </c>
      <c r="D134" s="8">
        <f t="shared" si="18"/>
        <v>24336</v>
      </c>
      <c r="E134" s="148"/>
      <c r="F134" s="148"/>
      <c r="G134" s="148"/>
      <c r="H134" s="148"/>
      <c r="I134" s="148"/>
    </row>
    <row r="135" spans="1:9" ht="15" customHeight="1" x14ac:dyDescent="0.15">
      <c r="A135" s="157"/>
      <c r="B135" s="23" t="s">
        <v>77</v>
      </c>
      <c r="C135" s="7">
        <v>8</v>
      </c>
      <c r="D135" s="8">
        <f t="shared" si="18"/>
        <v>30420</v>
      </c>
      <c r="E135" s="148"/>
      <c r="F135" s="148"/>
      <c r="G135" s="148"/>
      <c r="H135" s="148"/>
      <c r="I135" s="148"/>
    </row>
    <row r="136" spans="1:9" ht="15" customHeight="1" x14ac:dyDescent="0.15">
      <c r="A136" s="157"/>
      <c r="B136" s="23" t="s">
        <v>78</v>
      </c>
      <c r="C136" s="7">
        <v>7</v>
      </c>
      <c r="D136" s="8">
        <f t="shared" si="18"/>
        <v>34765.71428571429</v>
      </c>
      <c r="E136" s="148"/>
      <c r="F136" s="148"/>
      <c r="G136" s="148"/>
      <c r="H136" s="148"/>
      <c r="I136" s="148"/>
    </row>
    <row r="137" spans="1:9" ht="15" customHeight="1" x14ac:dyDescent="0.15">
      <c r="A137" s="157"/>
      <c r="B137" s="23" t="s">
        <v>79</v>
      </c>
      <c r="C137" s="7">
        <v>6</v>
      </c>
      <c r="D137" s="8">
        <f t="shared" si="18"/>
        <v>40560</v>
      </c>
      <c r="E137" s="148"/>
      <c r="F137" s="148"/>
      <c r="G137" s="148"/>
      <c r="H137" s="148"/>
      <c r="I137" s="148"/>
    </row>
    <row r="138" spans="1:9" ht="15" customHeight="1" x14ac:dyDescent="0.15">
      <c r="A138" s="157"/>
      <c r="B138" s="23" t="s">
        <v>80</v>
      </c>
      <c r="C138" s="7">
        <v>5</v>
      </c>
      <c r="D138" s="8">
        <f t="shared" si="18"/>
        <v>48672</v>
      </c>
      <c r="E138" s="148"/>
      <c r="F138" s="148"/>
      <c r="G138" s="148"/>
      <c r="H138" s="148"/>
      <c r="I138" s="148"/>
    </row>
    <row r="139" spans="1:9" ht="15" customHeight="1" thickBot="1" x14ac:dyDescent="0.2">
      <c r="A139" s="158"/>
      <c r="B139" s="25" t="s">
        <v>81</v>
      </c>
      <c r="C139" s="11">
        <v>5</v>
      </c>
      <c r="D139" s="12">
        <f t="shared" si="18"/>
        <v>48672</v>
      </c>
      <c r="E139" s="148"/>
      <c r="F139" s="148"/>
      <c r="G139" s="148"/>
      <c r="H139" s="148"/>
      <c r="I139" s="148"/>
    </row>
    <row r="140" spans="1:9" ht="15" customHeight="1" thickTop="1" x14ac:dyDescent="0.15">
      <c r="A140" s="161">
        <v>2500</v>
      </c>
      <c r="B140" s="68" t="s">
        <v>68</v>
      </c>
      <c r="C140" s="69">
        <v>13</v>
      </c>
      <c r="D140" s="70">
        <f t="shared" ref="D140:D146" si="19">(40560/C140)*E$140</f>
        <v>21840</v>
      </c>
      <c r="E140" s="151">
        <v>7</v>
      </c>
      <c r="F140" s="151">
        <f>7000*E140</f>
        <v>49000</v>
      </c>
      <c r="G140" s="151">
        <f>A140*2</f>
        <v>5000</v>
      </c>
      <c r="H140" s="151">
        <f>A140+25</f>
        <v>2525</v>
      </c>
      <c r="I140" s="151">
        <f>ROUNDUP(((25*H140^2)+(2853*H140))*0.0001/E140,-2)</f>
        <v>2400</v>
      </c>
    </row>
    <row r="141" spans="1:9" ht="15" customHeight="1" x14ac:dyDescent="0.15">
      <c r="A141" s="157"/>
      <c r="B141" s="23" t="s">
        <v>76</v>
      </c>
      <c r="C141" s="7">
        <v>10</v>
      </c>
      <c r="D141" s="8">
        <f t="shared" si="19"/>
        <v>28392</v>
      </c>
      <c r="E141" s="148"/>
      <c r="F141" s="148"/>
      <c r="G141" s="148"/>
      <c r="H141" s="148"/>
      <c r="I141" s="148"/>
    </row>
    <row r="142" spans="1:9" ht="15" customHeight="1" x14ac:dyDescent="0.15">
      <c r="A142" s="157"/>
      <c r="B142" s="23" t="s">
        <v>77</v>
      </c>
      <c r="C142" s="7">
        <v>9</v>
      </c>
      <c r="D142" s="8">
        <f t="shared" si="19"/>
        <v>31546.666666666668</v>
      </c>
      <c r="E142" s="148"/>
      <c r="F142" s="148"/>
      <c r="G142" s="148"/>
      <c r="H142" s="148"/>
      <c r="I142" s="148"/>
    </row>
    <row r="143" spans="1:9" ht="15" customHeight="1" x14ac:dyDescent="0.15">
      <c r="A143" s="157"/>
      <c r="B143" s="23" t="s">
        <v>78</v>
      </c>
      <c r="C143" s="7">
        <v>7</v>
      </c>
      <c r="D143" s="8">
        <f t="shared" si="19"/>
        <v>40560</v>
      </c>
      <c r="E143" s="148"/>
      <c r="F143" s="148"/>
      <c r="G143" s="148"/>
      <c r="H143" s="148"/>
      <c r="I143" s="148"/>
    </row>
    <row r="144" spans="1:9" ht="15" customHeight="1" x14ac:dyDescent="0.15">
      <c r="A144" s="157"/>
      <c r="B144" s="23" t="s">
        <v>79</v>
      </c>
      <c r="C144" s="7">
        <v>6</v>
      </c>
      <c r="D144" s="8">
        <f t="shared" si="19"/>
        <v>47320</v>
      </c>
      <c r="E144" s="148"/>
      <c r="F144" s="148"/>
      <c r="G144" s="148"/>
      <c r="H144" s="148"/>
      <c r="I144" s="148"/>
    </row>
    <row r="145" spans="1:9" ht="15" customHeight="1" x14ac:dyDescent="0.15">
      <c r="A145" s="157"/>
      <c r="B145" s="23" t="s">
        <v>80</v>
      </c>
      <c r="C145" s="7">
        <v>6</v>
      </c>
      <c r="D145" s="8">
        <f t="shared" si="19"/>
        <v>47320</v>
      </c>
      <c r="E145" s="148"/>
      <c r="F145" s="148"/>
      <c r="G145" s="148"/>
      <c r="H145" s="148"/>
      <c r="I145" s="148"/>
    </row>
    <row r="146" spans="1:9" ht="15" customHeight="1" thickBot="1" x14ac:dyDescent="0.2">
      <c r="A146" s="160"/>
      <c r="B146" s="24" t="s">
        <v>81</v>
      </c>
      <c r="C146" s="9">
        <v>5</v>
      </c>
      <c r="D146" s="10">
        <f t="shared" si="19"/>
        <v>56784</v>
      </c>
      <c r="E146" s="149"/>
      <c r="F146" s="149"/>
      <c r="G146" s="149"/>
      <c r="H146" s="149"/>
      <c r="I146" s="149"/>
    </row>
    <row r="147" spans="1:9" ht="15" customHeight="1" thickTop="1" x14ac:dyDescent="0.15">
      <c r="A147" s="159">
        <v>2550</v>
      </c>
      <c r="B147" s="26" t="s">
        <v>68</v>
      </c>
      <c r="C147" s="13">
        <v>13</v>
      </c>
      <c r="D147" s="14">
        <f t="shared" ref="D147:D153" si="20">(40560/C147)*E$147</f>
        <v>21840</v>
      </c>
      <c r="E147" s="150">
        <v>7</v>
      </c>
      <c r="F147" s="150">
        <f>7000*E147</f>
        <v>49000</v>
      </c>
      <c r="G147" s="150">
        <f>A147*2</f>
        <v>5100</v>
      </c>
      <c r="H147" s="150">
        <f>A147+25</f>
        <v>2575</v>
      </c>
      <c r="I147" s="150">
        <f>ROUNDUP(((25*H147^2)+(2853*H147))*0.0001/E147,-2)</f>
        <v>2500</v>
      </c>
    </row>
    <row r="148" spans="1:9" ht="15" customHeight="1" x14ac:dyDescent="0.15">
      <c r="A148" s="157"/>
      <c r="B148" s="23" t="s">
        <v>76</v>
      </c>
      <c r="C148" s="7">
        <v>10</v>
      </c>
      <c r="D148" s="8">
        <f t="shared" si="20"/>
        <v>28392</v>
      </c>
      <c r="E148" s="148"/>
      <c r="F148" s="148"/>
      <c r="G148" s="148"/>
      <c r="H148" s="148"/>
      <c r="I148" s="148"/>
    </row>
    <row r="149" spans="1:9" ht="15" customHeight="1" x14ac:dyDescent="0.15">
      <c r="A149" s="157"/>
      <c r="B149" s="23" t="s">
        <v>77</v>
      </c>
      <c r="C149" s="7">
        <v>9</v>
      </c>
      <c r="D149" s="8">
        <f t="shared" si="20"/>
        <v>31546.666666666668</v>
      </c>
      <c r="E149" s="148"/>
      <c r="F149" s="148"/>
      <c r="G149" s="148"/>
      <c r="H149" s="148"/>
      <c r="I149" s="148"/>
    </row>
    <row r="150" spans="1:9" ht="15" customHeight="1" x14ac:dyDescent="0.15">
      <c r="A150" s="157"/>
      <c r="B150" s="23" t="s">
        <v>78</v>
      </c>
      <c r="C150" s="7">
        <v>7</v>
      </c>
      <c r="D150" s="8">
        <f t="shared" si="20"/>
        <v>40560</v>
      </c>
      <c r="E150" s="148"/>
      <c r="F150" s="148"/>
      <c r="G150" s="148"/>
      <c r="H150" s="148"/>
      <c r="I150" s="148"/>
    </row>
    <row r="151" spans="1:9" ht="15" customHeight="1" x14ac:dyDescent="0.15">
      <c r="A151" s="157"/>
      <c r="B151" s="23" t="s">
        <v>79</v>
      </c>
      <c r="C151" s="7">
        <v>6</v>
      </c>
      <c r="D151" s="8">
        <f t="shared" si="20"/>
        <v>47320</v>
      </c>
      <c r="E151" s="148"/>
      <c r="F151" s="148"/>
      <c r="G151" s="148"/>
      <c r="H151" s="148"/>
      <c r="I151" s="148"/>
    </row>
    <row r="152" spans="1:9" ht="15" customHeight="1" x14ac:dyDescent="0.15">
      <c r="A152" s="157"/>
      <c r="B152" s="23" t="s">
        <v>80</v>
      </c>
      <c r="C152" s="7">
        <v>6</v>
      </c>
      <c r="D152" s="8">
        <f t="shared" si="20"/>
        <v>47320</v>
      </c>
      <c r="E152" s="148"/>
      <c r="F152" s="148"/>
      <c r="G152" s="148"/>
      <c r="H152" s="148"/>
      <c r="I152" s="148"/>
    </row>
    <row r="153" spans="1:9" ht="15" customHeight="1" x14ac:dyDescent="0.15">
      <c r="A153" s="162"/>
      <c r="B153" s="71" t="s">
        <v>81</v>
      </c>
      <c r="C153" s="72">
        <v>5</v>
      </c>
      <c r="D153" s="65">
        <f t="shared" si="20"/>
        <v>56784</v>
      </c>
      <c r="E153" s="154"/>
      <c r="F153" s="154"/>
      <c r="G153" s="154"/>
      <c r="H153" s="154"/>
      <c r="I153" s="154"/>
    </row>
    <row r="154" spans="1:9" x14ac:dyDescent="0.15">
      <c r="A154" t="s">
        <v>17</v>
      </c>
      <c r="B154" s="16"/>
      <c r="C154" s="16"/>
      <c r="D154" t="s">
        <v>64</v>
      </c>
      <c r="E154" s="17"/>
      <c r="F154" s="17"/>
      <c r="G154" s="17"/>
      <c r="H154" s="17"/>
      <c r="I154" s="88" t="s">
        <v>65</v>
      </c>
    </row>
    <row r="155" spans="1:9" ht="15" customHeight="1" thickBot="1" x14ac:dyDescent="0.2">
      <c r="A155" s="18" t="s">
        <v>1</v>
      </c>
      <c r="B155" s="19" t="s">
        <v>0</v>
      </c>
      <c r="C155" s="2" t="s">
        <v>6</v>
      </c>
      <c r="D155" s="20" t="s">
        <v>2</v>
      </c>
      <c r="E155" s="155" t="s">
        <v>3</v>
      </c>
      <c r="F155" s="155"/>
      <c r="G155" s="21" t="s">
        <v>4</v>
      </c>
      <c r="H155" s="21"/>
      <c r="I155" s="21" t="s">
        <v>5</v>
      </c>
    </row>
    <row r="156" spans="1:9" ht="15" customHeight="1" x14ac:dyDescent="0.15">
      <c r="A156" s="156">
        <v>2600</v>
      </c>
      <c r="B156" s="22" t="s">
        <v>68</v>
      </c>
      <c r="C156" s="5">
        <v>13</v>
      </c>
      <c r="D156" s="6">
        <f t="shared" ref="D156:D162" si="21">(40560/C156)*E$156</f>
        <v>21840</v>
      </c>
      <c r="E156" s="148">
        <v>7</v>
      </c>
      <c r="F156" s="148">
        <f>7000*E156</f>
        <v>49000</v>
      </c>
      <c r="G156" s="148">
        <f>A156*2</f>
        <v>5200</v>
      </c>
      <c r="H156" s="167">
        <f>A156+25</f>
        <v>2625</v>
      </c>
      <c r="I156" s="167">
        <f>ROUNDUP(((25*H156^2)+(2853*H156))*0.0001/E156,-2)</f>
        <v>2600</v>
      </c>
    </row>
    <row r="157" spans="1:9" ht="15" customHeight="1" x14ac:dyDescent="0.15">
      <c r="A157" s="157"/>
      <c r="B157" s="23" t="s">
        <v>76</v>
      </c>
      <c r="C157" s="7">
        <v>10</v>
      </c>
      <c r="D157" s="8">
        <f t="shared" si="21"/>
        <v>28392</v>
      </c>
      <c r="E157" s="148"/>
      <c r="F157" s="148"/>
      <c r="G157" s="148"/>
      <c r="H157" s="148"/>
      <c r="I157" s="148"/>
    </row>
    <row r="158" spans="1:9" ht="15" customHeight="1" x14ac:dyDescent="0.15">
      <c r="A158" s="157"/>
      <c r="B158" s="23" t="s">
        <v>77</v>
      </c>
      <c r="C158" s="7">
        <v>9</v>
      </c>
      <c r="D158" s="8">
        <f t="shared" si="21"/>
        <v>31546.666666666668</v>
      </c>
      <c r="E158" s="148"/>
      <c r="F158" s="148"/>
      <c r="G158" s="148"/>
      <c r="H158" s="148"/>
      <c r="I158" s="148"/>
    </row>
    <row r="159" spans="1:9" ht="15" customHeight="1" x14ac:dyDescent="0.15">
      <c r="A159" s="157"/>
      <c r="B159" s="23" t="s">
        <v>78</v>
      </c>
      <c r="C159" s="7">
        <v>8</v>
      </c>
      <c r="D159" s="8">
        <f t="shared" si="21"/>
        <v>35490</v>
      </c>
      <c r="E159" s="148"/>
      <c r="F159" s="148"/>
      <c r="G159" s="148"/>
      <c r="H159" s="148"/>
      <c r="I159" s="148"/>
    </row>
    <row r="160" spans="1:9" ht="15" customHeight="1" x14ac:dyDescent="0.15">
      <c r="A160" s="157"/>
      <c r="B160" s="23" t="s">
        <v>79</v>
      </c>
      <c r="C160" s="7">
        <v>6</v>
      </c>
      <c r="D160" s="8">
        <f t="shared" si="21"/>
        <v>47320</v>
      </c>
      <c r="E160" s="148"/>
      <c r="F160" s="148"/>
      <c r="G160" s="148"/>
      <c r="H160" s="148"/>
      <c r="I160" s="148"/>
    </row>
    <row r="161" spans="1:9" ht="15" customHeight="1" x14ac:dyDescent="0.15">
      <c r="A161" s="157"/>
      <c r="B161" s="23" t="s">
        <v>80</v>
      </c>
      <c r="C161" s="7">
        <v>6</v>
      </c>
      <c r="D161" s="8">
        <f t="shared" si="21"/>
        <v>47320</v>
      </c>
      <c r="E161" s="148"/>
      <c r="F161" s="148"/>
      <c r="G161" s="148"/>
      <c r="H161" s="148"/>
      <c r="I161" s="148"/>
    </row>
    <row r="162" spans="1:9" ht="15" customHeight="1" thickBot="1" x14ac:dyDescent="0.2">
      <c r="A162" s="158"/>
      <c r="B162" s="25" t="s">
        <v>81</v>
      </c>
      <c r="C162" s="11">
        <v>5</v>
      </c>
      <c r="D162" s="12">
        <f t="shared" si="21"/>
        <v>56784</v>
      </c>
      <c r="E162" s="148"/>
      <c r="F162" s="148"/>
      <c r="G162" s="148"/>
      <c r="H162" s="148"/>
      <c r="I162" s="148"/>
    </row>
    <row r="163" spans="1:9" ht="15" customHeight="1" thickTop="1" x14ac:dyDescent="0.15">
      <c r="A163" s="161">
        <v>2650</v>
      </c>
      <c r="B163" s="68" t="s">
        <v>68</v>
      </c>
      <c r="C163" s="69">
        <v>13</v>
      </c>
      <c r="D163" s="70">
        <f t="shared" ref="D163:D169" si="22">(40560/C163)*E$163</f>
        <v>21840</v>
      </c>
      <c r="E163" s="151">
        <v>7</v>
      </c>
      <c r="F163" s="151">
        <f>7000*E163</f>
        <v>49000</v>
      </c>
      <c r="G163" s="151">
        <f>A163*2</f>
        <v>5300</v>
      </c>
      <c r="H163" s="151">
        <f>A163+25</f>
        <v>2675</v>
      </c>
      <c r="I163" s="151">
        <f>ROUNDUP(((25*H163^2)+(2853*H163))*0.0001/E163,-2)</f>
        <v>2700</v>
      </c>
    </row>
    <row r="164" spans="1:9" ht="15" customHeight="1" x14ac:dyDescent="0.15">
      <c r="A164" s="157"/>
      <c r="B164" s="23" t="s">
        <v>76</v>
      </c>
      <c r="C164" s="7">
        <v>10</v>
      </c>
      <c r="D164" s="8">
        <f t="shared" si="22"/>
        <v>28392</v>
      </c>
      <c r="E164" s="148"/>
      <c r="F164" s="148"/>
      <c r="G164" s="148"/>
      <c r="H164" s="148"/>
      <c r="I164" s="148"/>
    </row>
    <row r="165" spans="1:9" ht="15" customHeight="1" x14ac:dyDescent="0.15">
      <c r="A165" s="157"/>
      <c r="B165" s="23" t="s">
        <v>77</v>
      </c>
      <c r="C165" s="7">
        <v>9</v>
      </c>
      <c r="D165" s="8">
        <f t="shared" si="22"/>
        <v>31546.666666666668</v>
      </c>
      <c r="E165" s="148"/>
      <c r="F165" s="148"/>
      <c r="G165" s="148"/>
      <c r="H165" s="148"/>
      <c r="I165" s="148"/>
    </row>
    <row r="166" spans="1:9" ht="15" customHeight="1" x14ac:dyDescent="0.15">
      <c r="A166" s="157"/>
      <c r="B166" s="23" t="s">
        <v>78</v>
      </c>
      <c r="C166" s="7">
        <v>7</v>
      </c>
      <c r="D166" s="8">
        <f t="shared" si="22"/>
        <v>40560</v>
      </c>
      <c r="E166" s="148"/>
      <c r="F166" s="148"/>
      <c r="G166" s="148"/>
      <c r="H166" s="148"/>
      <c r="I166" s="148"/>
    </row>
    <row r="167" spans="1:9" ht="15" customHeight="1" x14ac:dyDescent="0.15">
      <c r="A167" s="157"/>
      <c r="B167" s="23" t="s">
        <v>79</v>
      </c>
      <c r="C167" s="7">
        <v>6</v>
      </c>
      <c r="D167" s="8">
        <f t="shared" si="22"/>
        <v>47320</v>
      </c>
      <c r="E167" s="148"/>
      <c r="F167" s="148"/>
      <c r="G167" s="148"/>
      <c r="H167" s="148"/>
      <c r="I167" s="148"/>
    </row>
    <row r="168" spans="1:9" ht="15" customHeight="1" x14ac:dyDescent="0.15">
      <c r="A168" s="157"/>
      <c r="B168" s="23" t="s">
        <v>80</v>
      </c>
      <c r="C168" s="7">
        <v>6</v>
      </c>
      <c r="D168" s="8">
        <f t="shared" si="22"/>
        <v>47320</v>
      </c>
      <c r="E168" s="148"/>
      <c r="F168" s="148"/>
      <c r="G168" s="148"/>
      <c r="H168" s="148"/>
      <c r="I168" s="148"/>
    </row>
    <row r="169" spans="1:9" ht="15" customHeight="1" thickBot="1" x14ac:dyDescent="0.2">
      <c r="A169" s="158"/>
      <c r="B169" s="25" t="s">
        <v>81</v>
      </c>
      <c r="C169" s="11">
        <v>5</v>
      </c>
      <c r="D169" s="12">
        <f t="shared" si="22"/>
        <v>56784</v>
      </c>
      <c r="E169" s="148"/>
      <c r="F169" s="148"/>
      <c r="G169" s="148"/>
      <c r="H169" s="148"/>
      <c r="I169" s="148"/>
    </row>
    <row r="170" spans="1:9" ht="15" customHeight="1" thickTop="1" x14ac:dyDescent="0.15">
      <c r="A170" s="161">
        <v>2700</v>
      </c>
      <c r="B170" s="68" t="s">
        <v>68</v>
      </c>
      <c r="C170" s="69">
        <v>13</v>
      </c>
      <c r="D170" s="70">
        <f t="shared" ref="D170:D176" si="23">(40560/C170)*E$170</f>
        <v>21840</v>
      </c>
      <c r="E170" s="151">
        <v>7</v>
      </c>
      <c r="F170" s="151">
        <f>7000*E170</f>
        <v>49000</v>
      </c>
      <c r="G170" s="151">
        <f>A170*2</f>
        <v>5400</v>
      </c>
      <c r="H170" s="151">
        <f>A170+25</f>
        <v>2725</v>
      </c>
      <c r="I170" s="151">
        <f>ROUNDUP(((25*H170^2)+(2853*H170))*0.0001/E170,-2)</f>
        <v>2800</v>
      </c>
    </row>
    <row r="171" spans="1:9" ht="15" customHeight="1" x14ac:dyDescent="0.15">
      <c r="A171" s="157"/>
      <c r="B171" s="23" t="s">
        <v>76</v>
      </c>
      <c r="C171" s="7">
        <v>10</v>
      </c>
      <c r="D171" s="8">
        <f t="shared" si="23"/>
        <v>28392</v>
      </c>
      <c r="E171" s="148"/>
      <c r="F171" s="148"/>
      <c r="G171" s="148"/>
      <c r="H171" s="148"/>
      <c r="I171" s="148"/>
    </row>
    <row r="172" spans="1:9" ht="15" customHeight="1" x14ac:dyDescent="0.15">
      <c r="A172" s="157"/>
      <c r="B172" s="23" t="s">
        <v>77</v>
      </c>
      <c r="C172" s="7">
        <v>8</v>
      </c>
      <c r="D172" s="8">
        <f t="shared" si="23"/>
        <v>35490</v>
      </c>
      <c r="E172" s="148"/>
      <c r="F172" s="148"/>
      <c r="G172" s="148"/>
      <c r="H172" s="148"/>
      <c r="I172" s="148"/>
    </row>
    <row r="173" spans="1:9" ht="15" customHeight="1" x14ac:dyDescent="0.15">
      <c r="A173" s="157"/>
      <c r="B173" s="23" t="s">
        <v>78</v>
      </c>
      <c r="C173" s="7">
        <v>7</v>
      </c>
      <c r="D173" s="8">
        <f t="shared" si="23"/>
        <v>40560</v>
      </c>
      <c r="E173" s="148"/>
      <c r="F173" s="148"/>
      <c r="G173" s="148"/>
      <c r="H173" s="148"/>
      <c r="I173" s="148"/>
    </row>
    <row r="174" spans="1:9" ht="15" customHeight="1" x14ac:dyDescent="0.15">
      <c r="A174" s="157"/>
      <c r="B174" s="23" t="s">
        <v>79</v>
      </c>
      <c r="C174" s="7">
        <v>6</v>
      </c>
      <c r="D174" s="8">
        <f t="shared" si="23"/>
        <v>47320</v>
      </c>
      <c r="E174" s="148"/>
      <c r="F174" s="148"/>
      <c r="G174" s="148"/>
      <c r="H174" s="148"/>
      <c r="I174" s="148"/>
    </row>
    <row r="175" spans="1:9" ht="15" customHeight="1" x14ac:dyDescent="0.15">
      <c r="A175" s="157"/>
      <c r="B175" s="23" t="s">
        <v>80</v>
      </c>
      <c r="C175" s="7">
        <v>6</v>
      </c>
      <c r="D175" s="8">
        <f t="shared" si="23"/>
        <v>47320</v>
      </c>
      <c r="E175" s="148"/>
      <c r="F175" s="148"/>
      <c r="G175" s="148"/>
      <c r="H175" s="148"/>
      <c r="I175" s="148"/>
    </row>
    <row r="176" spans="1:9" ht="15" customHeight="1" thickBot="1" x14ac:dyDescent="0.2">
      <c r="A176" s="160"/>
      <c r="B176" s="24" t="s">
        <v>81</v>
      </c>
      <c r="C176" s="9">
        <v>5</v>
      </c>
      <c r="D176" s="10">
        <f t="shared" si="23"/>
        <v>56784</v>
      </c>
      <c r="E176" s="149"/>
      <c r="F176" s="149"/>
      <c r="G176" s="149"/>
      <c r="H176" s="149"/>
      <c r="I176" s="149"/>
    </row>
    <row r="177" spans="1:9" ht="15" customHeight="1" thickTop="1" x14ac:dyDescent="0.15">
      <c r="A177" s="156">
        <v>2750</v>
      </c>
      <c r="B177" s="22" t="s">
        <v>68</v>
      </c>
      <c r="C177" s="5">
        <v>13</v>
      </c>
      <c r="D177" s="6">
        <f t="shared" ref="D177:D183" si="24">(40560/C177)*E$177</f>
        <v>21840</v>
      </c>
      <c r="E177" s="150">
        <v>7</v>
      </c>
      <c r="F177" s="150">
        <f>7000*E177</f>
        <v>49000</v>
      </c>
      <c r="G177" s="150">
        <f>A177*2</f>
        <v>5500</v>
      </c>
      <c r="H177" s="167">
        <f>A177+25</f>
        <v>2775</v>
      </c>
      <c r="I177" s="150">
        <f>ROUNDUP(((25*H177^2)+(2853*H177))*0.0001/E177,-2)</f>
        <v>2900</v>
      </c>
    </row>
    <row r="178" spans="1:9" ht="15" customHeight="1" x14ac:dyDescent="0.15">
      <c r="A178" s="157"/>
      <c r="B178" s="23" t="s">
        <v>76</v>
      </c>
      <c r="C178" s="7">
        <v>10</v>
      </c>
      <c r="D178" s="8">
        <f t="shared" si="24"/>
        <v>28392</v>
      </c>
      <c r="E178" s="148"/>
      <c r="F178" s="148"/>
      <c r="G178" s="148"/>
      <c r="H178" s="148"/>
      <c r="I178" s="148"/>
    </row>
    <row r="179" spans="1:9" ht="15" customHeight="1" x14ac:dyDescent="0.15">
      <c r="A179" s="157"/>
      <c r="B179" s="23" t="s">
        <v>77</v>
      </c>
      <c r="C179" s="7">
        <v>8</v>
      </c>
      <c r="D179" s="8">
        <f t="shared" si="24"/>
        <v>35490</v>
      </c>
      <c r="E179" s="148"/>
      <c r="F179" s="148"/>
      <c r="G179" s="148"/>
      <c r="H179" s="148"/>
      <c r="I179" s="148"/>
    </row>
    <row r="180" spans="1:9" ht="15" customHeight="1" x14ac:dyDescent="0.15">
      <c r="A180" s="157"/>
      <c r="B180" s="23" t="s">
        <v>78</v>
      </c>
      <c r="C180" s="7">
        <v>7</v>
      </c>
      <c r="D180" s="8">
        <f t="shared" si="24"/>
        <v>40560</v>
      </c>
      <c r="E180" s="148"/>
      <c r="F180" s="148"/>
      <c r="G180" s="148"/>
      <c r="H180" s="148"/>
      <c r="I180" s="148"/>
    </row>
    <row r="181" spans="1:9" ht="15" customHeight="1" x14ac:dyDescent="0.15">
      <c r="A181" s="157"/>
      <c r="B181" s="23" t="s">
        <v>79</v>
      </c>
      <c r="C181" s="7">
        <v>6</v>
      </c>
      <c r="D181" s="8">
        <f t="shared" si="24"/>
        <v>47320</v>
      </c>
      <c r="E181" s="148"/>
      <c r="F181" s="148"/>
      <c r="G181" s="148"/>
      <c r="H181" s="148"/>
      <c r="I181" s="148"/>
    </row>
    <row r="182" spans="1:9" ht="15" customHeight="1" x14ac:dyDescent="0.15">
      <c r="A182" s="157"/>
      <c r="B182" s="23" t="s">
        <v>80</v>
      </c>
      <c r="C182" s="7">
        <v>6</v>
      </c>
      <c r="D182" s="8">
        <f t="shared" si="24"/>
        <v>47320</v>
      </c>
      <c r="E182" s="148"/>
      <c r="F182" s="148"/>
      <c r="G182" s="148"/>
      <c r="H182" s="148"/>
      <c r="I182" s="148"/>
    </row>
    <row r="183" spans="1:9" ht="15" customHeight="1" thickBot="1" x14ac:dyDescent="0.2">
      <c r="A183" s="158"/>
      <c r="B183" s="25" t="s">
        <v>81</v>
      </c>
      <c r="C183" s="11">
        <v>5</v>
      </c>
      <c r="D183" s="12">
        <f t="shared" si="24"/>
        <v>56784</v>
      </c>
      <c r="E183" s="149"/>
      <c r="F183" s="149"/>
      <c r="G183" s="149"/>
      <c r="H183" s="149"/>
      <c r="I183" s="149"/>
    </row>
    <row r="184" spans="1:9" ht="15" customHeight="1" thickTop="1" x14ac:dyDescent="0.15">
      <c r="A184" s="159">
        <v>2800</v>
      </c>
      <c r="B184" s="26" t="s">
        <v>68</v>
      </c>
      <c r="C184" s="13">
        <v>13</v>
      </c>
      <c r="D184" s="14">
        <f t="shared" ref="D184:D190" si="25">(40560/C184)*E$184</f>
        <v>21840</v>
      </c>
      <c r="E184" s="150">
        <v>7</v>
      </c>
      <c r="F184" s="150">
        <f>7000*E184</f>
        <v>49000</v>
      </c>
      <c r="G184" s="150">
        <f>A184*2</f>
        <v>5600</v>
      </c>
      <c r="H184" s="167">
        <f>A184+25</f>
        <v>2825</v>
      </c>
      <c r="I184" s="150">
        <f>ROUNDUP(((25*H184^2)+(2853*H184))*0.0001/E184,-2)</f>
        <v>3000</v>
      </c>
    </row>
    <row r="185" spans="1:9" ht="15" customHeight="1" x14ac:dyDescent="0.15">
      <c r="A185" s="157"/>
      <c r="B185" s="23" t="s">
        <v>76</v>
      </c>
      <c r="C185" s="7">
        <v>10</v>
      </c>
      <c r="D185" s="8">
        <f t="shared" si="25"/>
        <v>28392</v>
      </c>
      <c r="E185" s="148"/>
      <c r="F185" s="148"/>
      <c r="G185" s="148"/>
      <c r="H185" s="148"/>
      <c r="I185" s="148"/>
    </row>
    <row r="186" spans="1:9" ht="15" customHeight="1" x14ac:dyDescent="0.15">
      <c r="A186" s="157"/>
      <c r="B186" s="23" t="s">
        <v>77</v>
      </c>
      <c r="C186" s="7">
        <v>8</v>
      </c>
      <c r="D186" s="8">
        <f t="shared" si="25"/>
        <v>35490</v>
      </c>
      <c r="E186" s="148"/>
      <c r="F186" s="148"/>
      <c r="G186" s="148"/>
      <c r="H186" s="148"/>
      <c r="I186" s="148"/>
    </row>
    <row r="187" spans="1:9" ht="15" customHeight="1" x14ac:dyDescent="0.15">
      <c r="A187" s="157"/>
      <c r="B187" s="23" t="s">
        <v>78</v>
      </c>
      <c r="C187" s="7">
        <v>7</v>
      </c>
      <c r="D187" s="8">
        <f t="shared" si="25"/>
        <v>40560</v>
      </c>
      <c r="E187" s="148"/>
      <c r="F187" s="148"/>
      <c r="G187" s="148"/>
      <c r="H187" s="148"/>
      <c r="I187" s="148"/>
    </row>
    <row r="188" spans="1:9" ht="15" customHeight="1" x14ac:dyDescent="0.15">
      <c r="A188" s="157"/>
      <c r="B188" s="23" t="s">
        <v>79</v>
      </c>
      <c r="C188" s="7">
        <v>6</v>
      </c>
      <c r="D188" s="8">
        <f t="shared" si="25"/>
        <v>47320</v>
      </c>
      <c r="E188" s="148"/>
      <c r="F188" s="148"/>
      <c r="G188" s="148"/>
      <c r="H188" s="148"/>
      <c r="I188" s="148"/>
    </row>
    <row r="189" spans="1:9" ht="15" customHeight="1" x14ac:dyDescent="0.15">
      <c r="A189" s="157"/>
      <c r="B189" s="23" t="s">
        <v>80</v>
      </c>
      <c r="C189" s="7">
        <v>6</v>
      </c>
      <c r="D189" s="8">
        <f t="shared" si="25"/>
        <v>47320</v>
      </c>
      <c r="E189" s="148"/>
      <c r="F189" s="148"/>
      <c r="G189" s="148"/>
      <c r="H189" s="148"/>
      <c r="I189" s="148"/>
    </row>
    <row r="190" spans="1:9" ht="15" customHeight="1" thickBot="1" x14ac:dyDescent="0.2">
      <c r="A190" s="160"/>
      <c r="B190" s="24" t="s">
        <v>81</v>
      </c>
      <c r="C190" s="9">
        <v>5</v>
      </c>
      <c r="D190" s="10">
        <f t="shared" si="25"/>
        <v>56784</v>
      </c>
      <c r="E190" s="149"/>
      <c r="F190" s="149"/>
      <c r="G190" s="149"/>
      <c r="H190" s="149"/>
      <c r="I190" s="149"/>
    </row>
    <row r="191" spans="1:9" ht="15" customHeight="1" thickTop="1" x14ac:dyDescent="0.15">
      <c r="A191" s="156">
        <v>2850</v>
      </c>
      <c r="B191" s="22" t="s">
        <v>68</v>
      </c>
      <c r="C191" s="5">
        <v>13</v>
      </c>
      <c r="D191" s="6">
        <f t="shared" ref="D191:D197" si="26">(40560/C191)*E$191</f>
        <v>21840</v>
      </c>
      <c r="E191" s="150">
        <v>7</v>
      </c>
      <c r="F191" s="150">
        <f>7000*E191</f>
        <v>49000</v>
      </c>
      <c r="G191" s="150">
        <f>A191*2</f>
        <v>5700</v>
      </c>
      <c r="H191" s="167">
        <f>A191+25</f>
        <v>2875</v>
      </c>
      <c r="I191" s="150">
        <f>ROUNDUP(((25*H191^2)+(2853*H191))*0.0001/E191,-2)</f>
        <v>3100</v>
      </c>
    </row>
    <row r="192" spans="1:9" ht="15" customHeight="1" x14ac:dyDescent="0.15">
      <c r="A192" s="157"/>
      <c r="B192" s="23" t="s">
        <v>76</v>
      </c>
      <c r="C192" s="7">
        <v>10</v>
      </c>
      <c r="D192" s="8">
        <f t="shared" si="26"/>
        <v>28392</v>
      </c>
      <c r="E192" s="148"/>
      <c r="F192" s="148"/>
      <c r="G192" s="148"/>
      <c r="H192" s="148"/>
      <c r="I192" s="148"/>
    </row>
    <row r="193" spans="1:9" ht="15" customHeight="1" x14ac:dyDescent="0.15">
      <c r="A193" s="157"/>
      <c r="B193" s="23" t="s">
        <v>77</v>
      </c>
      <c r="C193" s="7">
        <v>8</v>
      </c>
      <c r="D193" s="8">
        <f t="shared" si="26"/>
        <v>35490</v>
      </c>
      <c r="E193" s="148"/>
      <c r="F193" s="148"/>
      <c r="G193" s="148"/>
      <c r="H193" s="148"/>
      <c r="I193" s="148"/>
    </row>
    <row r="194" spans="1:9" ht="15" customHeight="1" x14ac:dyDescent="0.15">
      <c r="A194" s="157"/>
      <c r="B194" s="23" t="s">
        <v>78</v>
      </c>
      <c r="C194" s="7">
        <v>7</v>
      </c>
      <c r="D194" s="8">
        <f t="shared" si="26"/>
        <v>40560</v>
      </c>
      <c r="E194" s="148"/>
      <c r="F194" s="148"/>
      <c r="G194" s="148"/>
      <c r="H194" s="148"/>
      <c r="I194" s="148"/>
    </row>
    <row r="195" spans="1:9" ht="15" customHeight="1" x14ac:dyDescent="0.15">
      <c r="A195" s="157"/>
      <c r="B195" s="23" t="s">
        <v>79</v>
      </c>
      <c r="C195" s="7">
        <v>6</v>
      </c>
      <c r="D195" s="8">
        <f t="shared" si="26"/>
        <v>47320</v>
      </c>
      <c r="E195" s="148"/>
      <c r="F195" s="148"/>
      <c r="G195" s="148"/>
      <c r="H195" s="148"/>
      <c r="I195" s="148"/>
    </row>
    <row r="196" spans="1:9" ht="15" customHeight="1" x14ac:dyDescent="0.15">
      <c r="A196" s="157"/>
      <c r="B196" s="23" t="s">
        <v>80</v>
      </c>
      <c r="C196" s="7">
        <v>6</v>
      </c>
      <c r="D196" s="8">
        <f t="shared" si="26"/>
        <v>47320</v>
      </c>
      <c r="E196" s="148"/>
      <c r="F196" s="148"/>
      <c r="G196" s="148"/>
      <c r="H196" s="148"/>
      <c r="I196" s="148"/>
    </row>
    <row r="197" spans="1:9" ht="15" customHeight="1" thickBot="1" x14ac:dyDescent="0.2">
      <c r="A197" s="158"/>
      <c r="B197" s="25" t="s">
        <v>81</v>
      </c>
      <c r="C197" s="11">
        <v>5</v>
      </c>
      <c r="D197" s="12">
        <f t="shared" si="26"/>
        <v>56784</v>
      </c>
      <c r="E197" s="148"/>
      <c r="F197" s="148"/>
      <c r="G197" s="148"/>
      <c r="H197" s="148"/>
      <c r="I197" s="148"/>
    </row>
    <row r="198" spans="1:9" ht="15" customHeight="1" thickTop="1" x14ac:dyDescent="0.15">
      <c r="A198" s="161">
        <v>2900</v>
      </c>
      <c r="B198" s="68" t="s">
        <v>68</v>
      </c>
      <c r="C198" s="69">
        <v>13</v>
      </c>
      <c r="D198" s="70">
        <f t="shared" ref="D198:D204" si="27">(40560/C198)*E$198</f>
        <v>24960</v>
      </c>
      <c r="E198" s="151">
        <v>8</v>
      </c>
      <c r="F198" s="151">
        <f>7000*E198</f>
        <v>56000</v>
      </c>
      <c r="G198" s="151">
        <f>A198*2</f>
        <v>5800</v>
      </c>
      <c r="H198" s="151">
        <f>A198+25</f>
        <v>2925</v>
      </c>
      <c r="I198" s="151">
        <f>ROUNDUP(((25*H198^2)+(2853*H198))*0.0001/E198,-2)</f>
        <v>2800</v>
      </c>
    </row>
    <row r="199" spans="1:9" ht="15" customHeight="1" x14ac:dyDescent="0.15">
      <c r="A199" s="157"/>
      <c r="B199" s="23" t="s">
        <v>76</v>
      </c>
      <c r="C199" s="7">
        <v>11</v>
      </c>
      <c r="D199" s="8">
        <f t="shared" si="27"/>
        <v>29498.18181818182</v>
      </c>
      <c r="E199" s="148"/>
      <c r="F199" s="148"/>
      <c r="G199" s="148"/>
      <c r="H199" s="148"/>
      <c r="I199" s="148"/>
    </row>
    <row r="200" spans="1:9" ht="15" customHeight="1" x14ac:dyDescent="0.15">
      <c r="A200" s="157"/>
      <c r="B200" s="23" t="s">
        <v>77</v>
      </c>
      <c r="C200" s="7">
        <v>9</v>
      </c>
      <c r="D200" s="8">
        <f t="shared" si="27"/>
        <v>36053.333333333336</v>
      </c>
      <c r="E200" s="148"/>
      <c r="F200" s="148"/>
      <c r="G200" s="148"/>
      <c r="H200" s="148"/>
      <c r="I200" s="148"/>
    </row>
    <row r="201" spans="1:9" ht="15" customHeight="1" x14ac:dyDescent="0.15">
      <c r="A201" s="157"/>
      <c r="B201" s="23" t="s">
        <v>78</v>
      </c>
      <c r="C201" s="7">
        <v>8</v>
      </c>
      <c r="D201" s="8">
        <f t="shared" si="27"/>
        <v>40560</v>
      </c>
      <c r="E201" s="148"/>
      <c r="F201" s="148"/>
      <c r="G201" s="148"/>
      <c r="H201" s="148"/>
      <c r="I201" s="148"/>
    </row>
    <row r="202" spans="1:9" ht="15" customHeight="1" x14ac:dyDescent="0.15">
      <c r="A202" s="157"/>
      <c r="B202" s="23" t="s">
        <v>79</v>
      </c>
      <c r="C202" s="7">
        <v>7</v>
      </c>
      <c r="D202" s="8">
        <f t="shared" si="27"/>
        <v>46354.285714285717</v>
      </c>
      <c r="E202" s="148"/>
      <c r="F202" s="148"/>
      <c r="G202" s="148"/>
      <c r="H202" s="148"/>
      <c r="I202" s="148"/>
    </row>
    <row r="203" spans="1:9" ht="15" customHeight="1" x14ac:dyDescent="0.15">
      <c r="A203" s="157"/>
      <c r="B203" s="23" t="s">
        <v>80</v>
      </c>
      <c r="C203" s="7">
        <v>6</v>
      </c>
      <c r="D203" s="8">
        <f t="shared" si="27"/>
        <v>54080</v>
      </c>
      <c r="E203" s="148"/>
      <c r="F203" s="148"/>
      <c r="G203" s="148"/>
      <c r="H203" s="148"/>
      <c r="I203" s="148"/>
    </row>
    <row r="204" spans="1:9" ht="15" customHeight="1" x14ac:dyDescent="0.15">
      <c r="A204" s="157"/>
      <c r="B204" s="23" t="s">
        <v>81</v>
      </c>
      <c r="C204" s="7">
        <v>5</v>
      </c>
      <c r="D204" s="8">
        <f t="shared" si="27"/>
        <v>64896</v>
      </c>
      <c r="E204" s="153"/>
      <c r="F204" s="153"/>
      <c r="G204" s="153"/>
      <c r="H204" s="153"/>
      <c r="I204" s="153"/>
    </row>
    <row r="205" spans="1:9" x14ac:dyDescent="0.15">
      <c r="A205" t="s">
        <v>17</v>
      </c>
      <c r="B205" s="16"/>
      <c r="C205" s="16"/>
      <c r="D205" t="s">
        <v>64</v>
      </c>
      <c r="E205" s="17"/>
      <c r="F205" s="17"/>
      <c r="G205" s="17"/>
      <c r="H205" s="17"/>
      <c r="I205" s="88" t="s">
        <v>65</v>
      </c>
    </row>
    <row r="206" spans="1:9" ht="15" customHeight="1" thickBot="1" x14ac:dyDescent="0.2">
      <c r="A206" s="18" t="s">
        <v>1</v>
      </c>
      <c r="B206" s="19" t="s">
        <v>0</v>
      </c>
      <c r="C206" s="3" t="s">
        <v>6</v>
      </c>
      <c r="D206" s="20" t="s">
        <v>2</v>
      </c>
      <c r="E206" s="155" t="s">
        <v>3</v>
      </c>
      <c r="F206" s="155"/>
      <c r="G206" s="21" t="s">
        <v>4</v>
      </c>
      <c r="H206" s="21"/>
      <c r="I206" s="21" t="s">
        <v>5</v>
      </c>
    </row>
    <row r="207" spans="1:9" ht="15" customHeight="1" x14ac:dyDescent="0.15">
      <c r="A207" s="156">
        <v>2950</v>
      </c>
      <c r="B207" s="22" t="s">
        <v>68</v>
      </c>
      <c r="C207" s="28">
        <v>13</v>
      </c>
      <c r="D207" s="6">
        <f t="shared" ref="D207:D213" si="28">(40560/C207)*E$207</f>
        <v>24960</v>
      </c>
      <c r="E207" s="148">
        <v>8</v>
      </c>
      <c r="F207" s="148">
        <f>7000*E207</f>
        <v>56000</v>
      </c>
      <c r="G207" s="148">
        <f>A207*2</f>
        <v>5900</v>
      </c>
      <c r="H207" s="167">
        <f>A207+25</f>
        <v>2975</v>
      </c>
      <c r="I207" s="167">
        <f>ROUNDUP(((25*H207^2)+(2853*H207))*0.0001/E207,-2)</f>
        <v>2900</v>
      </c>
    </row>
    <row r="208" spans="1:9" ht="15" customHeight="1" x14ac:dyDescent="0.15">
      <c r="A208" s="157"/>
      <c r="B208" s="23" t="s">
        <v>76</v>
      </c>
      <c r="C208" s="7">
        <v>11</v>
      </c>
      <c r="D208" s="8">
        <f t="shared" si="28"/>
        <v>29498.18181818182</v>
      </c>
      <c r="E208" s="148"/>
      <c r="F208" s="148"/>
      <c r="G208" s="148"/>
      <c r="H208" s="148"/>
      <c r="I208" s="148"/>
    </row>
    <row r="209" spans="1:9" ht="15" customHeight="1" x14ac:dyDescent="0.15">
      <c r="A209" s="157"/>
      <c r="B209" s="23" t="s">
        <v>77</v>
      </c>
      <c r="C209" s="7">
        <v>9</v>
      </c>
      <c r="D209" s="8">
        <f t="shared" si="28"/>
        <v>36053.333333333336</v>
      </c>
      <c r="E209" s="148"/>
      <c r="F209" s="148"/>
      <c r="G209" s="148"/>
      <c r="H209" s="148"/>
      <c r="I209" s="148"/>
    </row>
    <row r="210" spans="1:9" ht="15" customHeight="1" x14ac:dyDescent="0.15">
      <c r="A210" s="157"/>
      <c r="B210" s="23" t="s">
        <v>78</v>
      </c>
      <c r="C210" s="7">
        <v>8</v>
      </c>
      <c r="D210" s="8">
        <f t="shared" si="28"/>
        <v>40560</v>
      </c>
      <c r="E210" s="148"/>
      <c r="F210" s="148"/>
      <c r="G210" s="148"/>
      <c r="H210" s="148"/>
      <c r="I210" s="148"/>
    </row>
    <row r="211" spans="1:9" ht="15" customHeight="1" x14ac:dyDescent="0.15">
      <c r="A211" s="157"/>
      <c r="B211" s="23" t="s">
        <v>79</v>
      </c>
      <c r="C211" s="7">
        <v>7</v>
      </c>
      <c r="D211" s="8">
        <f t="shared" si="28"/>
        <v>46354.285714285717</v>
      </c>
      <c r="E211" s="148"/>
      <c r="F211" s="148"/>
      <c r="G211" s="148"/>
      <c r="H211" s="148"/>
      <c r="I211" s="148"/>
    </row>
    <row r="212" spans="1:9" ht="15" customHeight="1" x14ac:dyDescent="0.15">
      <c r="A212" s="157"/>
      <c r="B212" s="23" t="s">
        <v>80</v>
      </c>
      <c r="C212" s="7">
        <v>6</v>
      </c>
      <c r="D212" s="8">
        <f t="shared" si="28"/>
        <v>54080</v>
      </c>
      <c r="E212" s="148"/>
      <c r="F212" s="148"/>
      <c r="G212" s="148"/>
      <c r="H212" s="148"/>
      <c r="I212" s="148"/>
    </row>
    <row r="213" spans="1:9" ht="15" customHeight="1" thickBot="1" x14ac:dyDescent="0.2">
      <c r="A213" s="160"/>
      <c r="B213" s="24" t="s">
        <v>81</v>
      </c>
      <c r="C213" s="9">
        <v>5</v>
      </c>
      <c r="D213" s="10">
        <f t="shared" si="28"/>
        <v>64896</v>
      </c>
      <c r="E213" s="149"/>
      <c r="F213" s="149"/>
      <c r="G213" s="149"/>
      <c r="H213" s="149"/>
      <c r="I213" s="149"/>
    </row>
    <row r="214" spans="1:9" ht="15" customHeight="1" thickTop="1" x14ac:dyDescent="0.15">
      <c r="A214" s="156">
        <v>3000</v>
      </c>
      <c r="B214" s="22" t="s">
        <v>68</v>
      </c>
      <c r="C214" s="5">
        <v>13</v>
      </c>
      <c r="D214" s="6">
        <f t="shared" ref="D214:D220" si="29">(40560/C214)*E$214</f>
        <v>24960</v>
      </c>
      <c r="E214" s="150">
        <v>8</v>
      </c>
      <c r="F214" s="150">
        <f>7000*E214</f>
        <v>56000</v>
      </c>
      <c r="G214" s="150">
        <f>A214*2</f>
        <v>6000</v>
      </c>
      <c r="H214" s="167">
        <f>A214+25</f>
        <v>3025</v>
      </c>
      <c r="I214" s="150">
        <f>ROUNDUP(((25*H214^2)+(2853*H214))*0.0001/E214,-2)</f>
        <v>3000</v>
      </c>
    </row>
    <row r="215" spans="1:9" ht="15" customHeight="1" x14ac:dyDescent="0.15">
      <c r="A215" s="157"/>
      <c r="B215" s="23" t="s">
        <v>76</v>
      </c>
      <c r="C215" s="7">
        <v>11</v>
      </c>
      <c r="D215" s="8">
        <f t="shared" si="29"/>
        <v>29498.18181818182</v>
      </c>
      <c r="E215" s="148"/>
      <c r="F215" s="148"/>
      <c r="G215" s="148"/>
      <c r="H215" s="148"/>
      <c r="I215" s="148"/>
    </row>
    <row r="216" spans="1:9" ht="15" customHeight="1" x14ac:dyDescent="0.15">
      <c r="A216" s="157"/>
      <c r="B216" s="23" t="s">
        <v>77</v>
      </c>
      <c r="C216" s="7">
        <v>9</v>
      </c>
      <c r="D216" s="8">
        <f t="shared" si="29"/>
        <v>36053.333333333336</v>
      </c>
      <c r="E216" s="148"/>
      <c r="F216" s="148"/>
      <c r="G216" s="148"/>
      <c r="H216" s="148"/>
      <c r="I216" s="148"/>
    </row>
    <row r="217" spans="1:9" ht="15" customHeight="1" x14ac:dyDescent="0.15">
      <c r="A217" s="157"/>
      <c r="B217" s="23" t="s">
        <v>78</v>
      </c>
      <c r="C217" s="7">
        <v>8</v>
      </c>
      <c r="D217" s="8">
        <f t="shared" si="29"/>
        <v>40560</v>
      </c>
      <c r="E217" s="148"/>
      <c r="F217" s="148"/>
      <c r="G217" s="148"/>
      <c r="H217" s="148"/>
      <c r="I217" s="148"/>
    </row>
    <row r="218" spans="1:9" ht="15" customHeight="1" x14ac:dyDescent="0.15">
      <c r="A218" s="157"/>
      <c r="B218" s="23" t="s">
        <v>79</v>
      </c>
      <c r="C218" s="7">
        <v>7</v>
      </c>
      <c r="D218" s="8">
        <f t="shared" si="29"/>
        <v>46354.285714285717</v>
      </c>
      <c r="E218" s="148"/>
      <c r="F218" s="148"/>
      <c r="G218" s="148"/>
      <c r="H218" s="148"/>
      <c r="I218" s="148"/>
    </row>
    <row r="219" spans="1:9" ht="15" customHeight="1" x14ac:dyDescent="0.15">
      <c r="A219" s="157"/>
      <c r="B219" s="23" t="s">
        <v>80</v>
      </c>
      <c r="C219" s="7">
        <v>6</v>
      </c>
      <c r="D219" s="8">
        <f t="shared" si="29"/>
        <v>54080</v>
      </c>
      <c r="E219" s="148"/>
      <c r="F219" s="148"/>
      <c r="G219" s="148"/>
      <c r="H219" s="148"/>
      <c r="I219" s="148"/>
    </row>
    <row r="220" spans="1:9" ht="15" customHeight="1" thickBot="1" x14ac:dyDescent="0.2">
      <c r="A220" s="158"/>
      <c r="B220" s="25" t="s">
        <v>81</v>
      </c>
      <c r="C220" s="11">
        <v>5</v>
      </c>
      <c r="D220" s="12">
        <f t="shared" si="29"/>
        <v>64896</v>
      </c>
      <c r="E220" s="149"/>
      <c r="F220" s="149"/>
      <c r="G220" s="149"/>
      <c r="H220" s="149"/>
      <c r="I220" s="149"/>
    </row>
    <row r="221" spans="1:9" ht="15" customHeight="1" thickTop="1" x14ac:dyDescent="0.15">
      <c r="A221" s="159"/>
      <c r="B221" s="26"/>
      <c r="C221" s="13"/>
      <c r="D221" s="14"/>
      <c r="E221" s="150"/>
      <c r="F221" s="150"/>
      <c r="G221" s="150"/>
      <c r="H221" s="150"/>
      <c r="I221" s="150"/>
    </row>
    <row r="222" spans="1:9" ht="15" customHeight="1" x14ac:dyDescent="0.15">
      <c r="A222" s="157"/>
      <c r="B222" s="23"/>
      <c r="C222" s="7"/>
      <c r="D222" s="8"/>
      <c r="E222" s="148"/>
      <c r="F222" s="148"/>
      <c r="G222" s="148"/>
      <c r="H222" s="148"/>
      <c r="I222" s="148"/>
    </row>
    <row r="223" spans="1:9" ht="15" customHeight="1" x14ac:dyDescent="0.15">
      <c r="A223" s="157"/>
      <c r="B223" s="23"/>
      <c r="C223" s="7"/>
      <c r="D223" s="8"/>
      <c r="E223" s="148"/>
      <c r="F223" s="148"/>
      <c r="G223" s="148"/>
      <c r="H223" s="148"/>
      <c r="I223" s="148"/>
    </row>
    <row r="224" spans="1:9" ht="15" customHeight="1" x14ac:dyDescent="0.15">
      <c r="A224" s="157"/>
      <c r="B224" s="23"/>
      <c r="C224" s="7"/>
      <c r="D224" s="8"/>
      <c r="E224" s="148"/>
      <c r="F224" s="148"/>
      <c r="G224" s="148"/>
      <c r="H224" s="148"/>
      <c r="I224" s="148"/>
    </row>
    <row r="225" spans="1:9" ht="15" customHeight="1" x14ac:dyDescent="0.15">
      <c r="A225" s="157"/>
      <c r="B225" s="23"/>
      <c r="C225" s="7"/>
      <c r="D225" s="8"/>
      <c r="E225" s="148"/>
      <c r="F225" s="148"/>
      <c r="G225" s="148"/>
      <c r="H225" s="148"/>
      <c r="I225" s="148"/>
    </row>
    <row r="226" spans="1:9" ht="15" customHeight="1" x14ac:dyDescent="0.15">
      <c r="A226" s="157"/>
      <c r="B226" s="23"/>
      <c r="C226" s="7"/>
      <c r="D226" s="8"/>
      <c r="E226" s="148"/>
      <c r="F226" s="148"/>
      <c r="G226" s="148"/>
      <c r="H226" s="148"/>
      <c r="I226" s="148"/>
    </row>
    <row r="227" spans="1:9" ht="15" customHeight="1" thickBot="1" x14ac:dyDescent="0.2">
      <c r="A227" s="160"/>
      <c r="B227" s="24"/>
      <c r="C227" s="9"/>
      <c r="D227" s="10"/>
      <c r="E227" s="149"/>
      <c r="F227" s="149"/>
      <c r="G227" s="149"/>
      <c r="H227" s="149"/>
      <c r="I227" s="149"/>
    </row>
    <row r="228" spans="1:9" ht="15" customHeight="1" thickTop="1" x14ac:dyDescent="0.15">
      <c r="A228" s="156"/>
      <c r="B228" s="22"/>
      <c r="C228" s="5"/>
      <c r="D228" s="6"/>
      <c r="E228" s="150"/>
      <c r="F228" s="150"/>
      <c r="G228" s="150"/>
      <c r="H228" s="150"/>
      <c r="I228" s="150"/>
    </row>
    <row r="229" spans="1:9" ht="15" customHeight="1" x14ac:dyDescent="0.15">
      <c r="A229" s="157"/>
      <c r="B229" s="23"/>
      <c r="C229" s="7"/>
      <c r="D229" s="8"/>
      <c r="E229" s="148"/>
      <c r="F229" s="148"/>
      <c r="G229" s="148"/>
      <c r="H229" s="148"/>
      <c r="I229" s="148"/>
    </row>
    <row r="230" spans="1:9" ht="15" customHeight="1" x14ac:dyDescent="0.15">
      <c r="A230" s="157"/>
      <c r="B230" s="23"/>
      <c r="C230" s="7"/>
      <c r="D230" s="8"/>
      <c r="E230" s="148"/>
      <c r="F230" s="148"/>
      <c r="G230" s="148"/>
      <c r="H230" s="148"/>
      <c r="I230" s="148"/>
    </row>
    <row r="231" spans="1:9" ht="15" customHeight="1" x14ac:dyDescent="0.15">
      <c r="A231" s="157"/>
      <c r="B231" s="23"/>
      <c r="C231" s="7"/>
      <c r="D231" s="8"/>
      <c r="E231" s="148"/>
      <c r="F231" s="148"/>
      <c r="G231" s="148"/>
      <c r="H231" s="148"/>
      <c r="I231" s="148"/>
    </row>
    <row r="232" spans="1:9" ht="15" customHeight="1" x14ac:dyDescent="0.15">
      <c r="A232" s="157"/>
      <c r="B232" s="23"/>
      <c r="C232" s="7"/>
      <c r="D232" s="8"/>
      <c r="E232" s="148"/>
      <c r="F232" s="148"/>
      <c r="G232" s="148"/>
      <c r="H232" s="148"/>
      <c r="I232" s="148"/>
    </row>
    <row r="233" spans="1:9" ht="15" customHeight="1" x14ac:dyDescent="0.15">
      <c r="A233" s="157"/>
      <c r="B233" s="23"/>
      <c r="C233" s="7"/>
      <c r="D233" s="8"/>
      <c r="E233" s="148"/>
      <c r="F233" s="148"/>
      <c r="G233" s="148"/>
      <c r="H233" s="148"/>
      <c r="I233" s="148"/>
    </row>
    <row r="234" spans="1:9" ht="15" customHeight="1" thickBot="1" x14ac:dyDescent="0.2">
      <c r="A234" s="158"/>
      <c r="B234" s="25"/>
      <c r="C234" s="11"/>
      <c r="D234" s="12"/>
      <c r="E234" s="149"/>
      <c r="F234" s="149"/>
      <c r="G234" s="149"/>
      <c r="H234" s="149"/>
      <c r="I234" s="149"/>
    </row>
    <row r="235" spans="1:9" ht="15" customHeight="1" thickTop="1" x14ac:dyDescent="0.15">
      <c r="A235" s="159"/>
      <c r="B235" s="26"/>
      <c r="C235" s="13"/>
      <c r="D235" s="14"/>
      <c r="E235" s="150"/>
      <c r="F235" s="150"/>
      <c r="G235" s="150"/>
      <c r="H235" s="150"/>
      <c r="I235" s="150"/>
    </row>
    <row r="236" spans="1:9" ht="15" customHeight="1" x14ac:dyDescent="0.15">
      <c r="A236" s="157"/>
      <c r="B236" s="23"/>
      <c r="C236" s="7"/>
      <c r="D236" s="8"/>
      <c r="E236" s="148"/>
      <c r="F236" s="148"/>
      <c r="G236" s="148"/>
      <c r="H236" s="148"/>
      <c r="I236" s="148"/>
    </row>
    <row r="237" spans="1:9" ht="15" customHeight="1" x14ac:dyDescent="0.15">
      <c r="A237" s="157"/>
      <c r="B237" s="23"/>
      <c r="C237" s="7"/>
      <c r="D237" s="8"/>
      <c r="E237" s="148"/>
      <c r="F237" s="148"/>
      <c r="G237" s="148"/>
      <c r="H237" s="148"/>
      <c r="I237" s="148"/>
    </row>
    <row r="238" spans="1:9" ht="15" customHeight="1" x14ac:dyDescent="0.15">
      <c r="A238" s="157"/>
      <c r="B238" s="23"/>
      <c r="C238" s="7"/>
      <c r="D238" s="8"/>
      <c r="E238" s="148"/>
      <c r="F238" s="148"/>
      <c r="G238" s="148"/>
      <c r="H238" s="148"/>
      <c r="I238" s="148"/>
    </row>
    <row r="239" spans="1:9" ht="15" customHeight="1" x14ac:dyDescent="0.15">
      <c r="A239" s="157"/>
      <c r="B239" s="23"/>
      <c r="C239" s="7"/>
      <c r="D239" s="8"/>
      <c r="E239" s="148"/>
      <c r="F239" s="148"/>
      <c r="G239" s="148"/>
      <c r="H239" s="148"/>
      <c r="I239" s="148"/>
    </row>
    <row r="240" spans="1:9" ht="15" customHeight="1" x14ac:dyDescent="0.15">
      <c r="A240" s="157"/>
      <c r="B240" s="23"/>
      <c r="C240" s="7"/>
      <c r="D240" s="8"/>
      <c r="E240" s="148"/>
      <c r="F240" s="148"/>
      <c r="G240" s="148"/>
      <c r="H240" s="148"/>
      <c r="I240" s="148"/>
    </row>
    <row r="241" spans="1:9" ht="15" customHeight="1" thickBot="1" x14ac:dyDescent="0.2">
      <c r="A241" s="160"/>
      <c r="B241" s="24"/>
      <c r="C241" s="9"/>
      <c r="D241" s="10"/>
      <c r="E241" s="149"/>
      <c r="F241" s="149"/>
      <c r="G241" s="148"/>
      <c r="H241" s="149"/>
      <c r="I241" s="149"/>
    </row>
    <row r="242" spans="1:9" ht="15" customHeight="1" thickTop="1" x14ac:dyDescent="0.15">
      <c r="A242" s="156"/>
      <c r="B242" s="22"/>
      <c r="C242" s="5"/>
      <c r="D242" s="6"/>
      <c r="E242" s="150"/>
      <c r="F242" s="150"/>
      <c r="G242" s="150"/>
      <c r="H242" s="150"/>
      <c r="I242" s="150"/>
    </row>
    <row r="243" spans="1:9" ht="15" customHeight="1" x14ac:dyDescent="0.15">
      <c r="A243" s="157"/>
      <c r="B243" s="23"/>
      <c r="C243" s="7"/>
      <c r="D243" s="8"/>
      <c r="E243" s="148"/>
      <c r="F243" s="148"/>
      <c r="G243" s="148"/>
      <c r="H243" s="148"/>
      <c r="I243" s="148"/>
    </row>
    <row r="244" spans="1:9" ht="15" customHeight="1" x14ac:dyDescent="0.15">
      <c r="A244" s="157"/>
      <c r="B244" s="23"/>
      <c r="C244" s="7"/>
      <c r="D244" s="8"/>
      <c r="E244" s="148"/>
      <c r="F244" s="148"/>
      <c r="G244" s="148"/>
      <c r="H244" s="148"/>
      <c r="I244" s="148"/>
    </row>
    <row r="245" spans="1:9" ht="15" customHeight="1" x14ac:dyDescent="0.15">
      <c r="A245" s="157"/>
      <c r="B245" s="23"/>
      <c r="C245" s="7"/>
      <c r="D245" s="8"/>
      <c r="E245" s="148"/>
      <c r="F245" s="148"/>
      <c r="G245" s="148"/>
      <c r="H245" s="148"/>
      <c r="I245" s="148"/>
    </row>
    <row r="246" spans="1:9" ht="15" customHeight="1" x14ac:dyDescent="0.15">
      <c r="A246" s="157"/>
      <c r="B246" s="23"/>
      <c r="C246" s="7"/>
      <c r="D246" s="8"/>
      <c r="E246" s="148"/>
      <c r="F246" s="148"/>
      <c r="G246" s="148"/>
      <c r="H246" s="148"/>
      <c r="I246" s="148"/>
    </row>
    <row r="247" spans="1:9" ht="15" customHeight="1" x14ac:dyDescent="0.15">
      <c r="A247" s="157"/>
      <c r="B247" s="23"/>
      <c r="C247" s="7"/>
      <c r="D247" s="8"/>
      <c r="E247" s="148"/>
      <c r="F247" s="148"/>
      <c r="G247" s="148"/>
      <c r="H247" s="148"/>
      <c r="I247" s="148"/>
    </row>
    <row r="248" spans="1:9" ht="15" customHeight="1" thickBot="1" x14ac:dyDescent="0.2">
      <c r="A248" s="158"/>
      <c r="B248" s="25"/>
      <c r="C248" s="11"/>
      <c r="D248" s="12"/>
      <c r="E248" s="149"/>
      <c r="F248" s="149"/>
      <c r="G248" s="149"/>
      <c r="H248" s="149"/>
      <c r="I248" s="149"/>
    </row>
    <row r="249" spans="1:9" ht="15" customHeight="1" thickTop="1" x14ac:dyDescent="0.15">
      <c r="A249" s="159"/>
      <c r="B249" s="26"/>
      <c r="C249" s="13"/>
      <c r="D249" s="14"/>
      <c r="E249" s="150"/>
      <c r="F249" s="150"/>
      <c r="G249" s="150"/>
      <c r="H249" s="150"/>
      <c r="I249" s="150"/>
    </row>
    <row r="250" spans="1:9" ht="15" customHeight="1" x14ac:dyDescent="0.15">
      <c r="A250" s="157"/>
      <c r="B250" s="23"/>
      <c r="C250" s="7"/>
      <c r="D250" s="8"/>
      <c r="E250" s="148"/>
      <c r="F250" s="148"/>
      <c r="G250" s="148"/>
      <c r="H250" s="148"/>
      <c r="I250" s="148"/>
    </row>
    <row r="251" spans="1:9" ht="15" customHeight="1" x14ac:dyDescent="0.15">
      <c r="A251" s="157"/>
      <c r="B251" s="23"/>
      <c r="C251" s="7"/>
      <c r="D251" s="8"/>
      <c r="E251" s="148"/>
      <c r="F251" s="148"/>
      <c r="G251" s="148"/>
      <c r="H251" s="148"/>
      <c r="I251" s="148"/>
    </row>
    <row r="252" spans="1:9" ht="15" customHeight="1" x14ac:dyDescent="0.15">
      <c r="A252" s="157"/>
      <c r="B252" s="23"/>
      <c r="C252" s="7"/>
      <c r="D252" s="8"/>
      <c r="E252" s="148"/>
      <c r="F252" s="148"/>
      <c r="G252" s="148"/>
      <c r="H252" s="148"/>
      <c r="I252" s="148"/>
    </row>
    <row r="253" spans="1:9" ht="15" customHeight="1" x14ac:dyDescent="0.15">
      <c r="A253" s="157"/>
      <c r="B253" s="23"/>
      <c r="C253" s="7"/>
      <c r="D253" s="8"/>
      <c r="E253" s="148"/>
      <c r="F253" s="148"/>
      <c r="G253" s="148"/>
      <c r="H253" s="148"/>
      <c r="I253" s="148"/>
    </row>
    <row r="254" spans="1:9" ht="15" customHeight="1" x14ac:dyDescent="0.15">
      <c r="A254" s="157"/>
      <c r="B254" s="23"/>
      <c r="C254" s="7"/>
      <c r="D254" s="8"/>
      <c r="E254" s="148"/>
      <c r="F254" s="148"/>
      <c r="G254" s="148"/>
      <c r="H254" s="148"/>
      <c r="I254" s="148"/>
    </row>
    <row r="255" spans="1:9" ht="15" customHeight="1" x14ac:dyDescent="0.15">
      <c r="A255" s="157"/>
      <c r="B255" s="23"/>
      <c r="C255" s="7"/>
      <c r="D255" s="8"/>
      <c r="E255" s="153"/>
      <c r="F255" s="153"/>
      <c r="G255" s="153"/>
      <c r="H255" s="153"/>
      <c r="I255" s="153"/>
    </row>
    <row r="256" spans="1:9" x14ac:dyDescent="0.15">
      <c r="A256" s="15"/>
      <c r="B256" s="16"/>
      <c r="C256" s="16"/>
      <c r="D256" s="17"/>
      <c r="E256" s="17"/>
      <c r="F256" s="17"/>
      <c r="G256" s="17"/>
      <c r="H256" s="17"/>
      <c r="I256" s="17"/>
    </row>
  </sheetData>
  <mergeCells count="215">
    <mergeCell ref="H235:H241"/>
    <mergeCell ref="H228:H234"/>
    <mergeCell ref="H221:H227"/>
    <mergeCell ref="H249:H255"/>
    <mergeCell ref="H242:H248"/>
    <mergeCell ref="I221:I227"/>
    <mergeCell ref="I249:I255"/>
    <mergeCell ref="I242:I248"/>
    <mergeCell ref="I235:I241"/>
    <mergeCell ref="I228:I234"/>
    <mergeCell ref="H214:H220"/>
    <mergeCell ref="H207:H213"/>
    <mergeCell ref="H198:H204"/>
    <mergeCell ref="H191:H197"/>
    <mergeCell ref="H184:H190"/>
    <mergeCell ref="H177:H183"/>
    <mergeCell ref="H170:H176"/>
    <mergeCell ref="H163:H169"/>
    <mergeCell ref="H126:H132"/>
    <mergeCell ref="I147:I153"/>
    <mergeCell ref="I140:I146"/>
    <mergeCell ref="H38:H44"/>
    <mergeCell ref="H156:H162"/>
    <mergeCell ref="H147:H153"/>
    <mergeCell ref="H140:H146"/>
    <mergeCell ref="H133:H139"/>
    <mergeCell ref="H31:H37"/>
    <mergeCell ref="H89:H95"/>
    <mergeCell ref="H82:H88"/>
    <mergeCell ref="H75:H81"/>
    <mergeCell ref="H68:H74"/>
    <mergeCell ref="H61:H67"/>
    <mergeCell ref="H54:H60"/>
    <mergeCell ref="H45:H51"/>
    <mergeCell ref="H119:H125"/>
    <mergeCell ref="H112:H118"/>
    <mergeCell ref="H105:H111"/>
    <mergeCell ref="H96:H102"/>
    <mergeCell ref="I68:I74"/>
    <mergeCell ref="I61:I67"/>
    <mergeCell ref="I54:I60"/>
    <mergeCell ref="I96:I102"/>
    <mergeCell ref="I89:I95"/>
    <mergeCell ref="I214:I220"/>
    <mergeCell ref="I207:I213"/>
    <mergeCell ref="I198:I204"/>
    <mergeCell ref="I191:I197"/>
    <mergeCell ref="I184:I190"/>
    <mergeCell ref="I177:I183"/>
    <mergeCell ref="I170:I176"/>
    <mergeCell ref="I163:I169"/>
    <mergeCell ref="I156:I162"/>
    <mergeCell ref="I82:I88"/>
    <mergeCell ref="I75:I81"/>
    <mergeCell ref="I133:I139"/>
    <mergeCell ref="I126:I132"/>
    <mergeCell ref="I119:I125"/>
    <mergeCell ref="I112:I118"/>
    <mergeCell ref="I105:I111"/>
    <mergeCell ref="I3:I9"/>
    <mergeCell ref="I10:I16"/>
    <mergeCell ref="I24:I30"/>
    <mergeCell ref="I17:I23"/>
    <mergeCell ref="H24:H30"/>
    <mergeCell ref="H17:H23"/>
    <mergeCell ref="H10:H16"/>
    <mergeCell ref="I45:I51"/>
    <mergeCell ref="I38:I44"/>
    <mergeCell ref="I31:I37"/>
    <mergeCell ref="H3:H9"/>
    <mergeCell ref="F3:F9"/>
    <mergeCell ref="F31:F37"/>
    <mergeCell ref="F24:F30"/>
    <mergeCell ref="F17:F23"/>
    <mergeCell ref="F10:F16"/>
    <mergeCell ref="G3:G9"/>
    <mergeCell ref="G45:G51"/>
    <mergeCell ref="G38:G44"/>
    <mergeCell ref="G31:G37"/>
    <mergeCell ref="G24:G30"/>
    <mergeCell ref="F82:F88"/>
    <mergeCell ref="F75:F81"/>
    <mergeCell ref="A31:A37"/>
    <mergeCell ref="E2:F2"/>
    <mergeCell ref="A45:A51"/>
    <mergeCell ref="A38:A44"/>
    <mergeCell ref="E31:E37"/>
    <mergeCell ref="E24:E30"/>
    <mergeCell ref="E17:E23"/>
    <mergeCell ref="E10:E16"/>
    <mergeCell ref="E3:E9"/>
    <mergeCell ref="A3:A9"/>
    <mergeCell ref="A24:A30"/>
    <mergeCell ref="A17:A23"/>
    <mergeCell ref="A10:A16"/>
    <mergeCell ref="A75:A81"/>
    <mergeCell ref="E75:E81"/>
    <mergeCell ref="A82:A88"/>
    <mergeCell ref="E82:E88"/>
    <mergeCell ref="E38:E44"/>
    <mergeCell ref="E53:F53"/>
    <mergeCell ref="A54:A60"/>
    <mergeCell ref="E54:E60"/>
    <mergeCell ref="F38:F44"/>
    <mergeCell ref="A61:A67"/>
    <mergeCell ref="E61:E67"/>
    <mergeCell ref="A68:A74"/>
    <mergeCell ref="F45:F51"/>
    <mergeCell ref="F54:F60"/>
    <mergeCell ref="F61:F67"/>
    <mergeCell ref="E45:E51"/>
    <mergeCell ref="E68:E74"/>
    <mergeCell ref="F68:F74"/>
    <mergeCell ref="E105:E111"/>
    <mergeCell ref="A112:A118"/>
    <mergeCell ref="E112:E118"/>
    <mergeCell ref="A119:A125"/>
    <mergeCell ref="E119:E125"/>
    <mergeCell ref="A105:A111"/>
    <mergeCell ref="E89:E95"/>
    <mergeCell ref="A96:A102"/>
    <mergeCell ref="E96:E102"/>
    <mergeCell ref="E104:F104"/>
    <mergeCell ref="F89:F95"/>
    <mergeCell ref="A89:A95"/>
    <mergeCell ref="F112:F118"/>
    <mergeCell ref="F105:F111"/>
    <mergeCell ref="F96:F102"/>
    <mergeCell ref="A140:A146"/>
    <mergeCell ref="E140:E146"/>
    <mergeCell ref="A147:A153"/>
    <mergeCell ref="E147:E153"/>
    <mergeCell ref="A126:A132"/>
    <mergeCell ref="E126:E132"/>
    <mergeCell ref="A133:A139"/>
    <mergeCell ref="E133:E139"/>
    <mergeCell ref="F147:F153"/>
    <mergeCell ref="A170:A176"/>
    <mergeCell ref="E170:E176"/>
    <mergeCell ref="A177:A183"/>
    <mergeCell ref="E177:E183"/>
    <mergeCell ref="A156:A162"/>
    <mergeCell ref="E156:E162"/>
    <mergeCell ref="A163:A169"/>
    <mergeCell ref="E163:E169"/>
    <mergeCell ref="F156:F162"/>
    <mergeCell ref="A198:A204"/>
    <mergeCell ref="E198:E204"/>
    <mergeCell ref="E206:F206"/>
    <mergeCell ref="A207:A213"/>
    <mergeCell ref="E207:E213"/>
    <mergeCell ref="F198:F204"/>
    <mergeCell ref="A184:A190"/>
    <mergeCell ref="E184:E190"/>
    <mergeCell ref="A191:A197"/>
    <mergeCell ref="E191:E197"/>
    <mergeCell ref="A242:A248"/>
    <mergeCell ref="E242:E248"/>
    <mergeCell ref="A249:A255"/>
    <mergeCell ref="E249:E255"/>
    <mergeCell ref="A228:A234"/>
    <mergeCell ref="E228:E234"/>
    <mergeCell ref="A235:A241"/>
    <mergeCell ref="E235:E241"/>
    <mergeCell ref="A214:A220"/>
    <mergeCell ref="E214:E220"/>
    <mergeCell ref="A221:A227"/>
    <mergeCell ref="E221:E227"/>
    <mergeCell ref="F221:F227"/>
    <mergeCell ref="F249:F255"/>
    <mergeCell ref="F242:F248"/>
    <mergeCell ref="F235:F241"/>
    <mergeCell ref="F228:F234"/>
    <mergeCell ref="F214:F220"/>
    <mergeCell ref="F207:F213"/>
    <mergeCell ref="F191:F197"/>
    <mergeCell ref="F184:F190"/>
    <mergeCell ref="F126:F132"/>
    <mergeCell ref="F119:F125"/>
    <mergeCell ref="G156:G162"/>
    <mergeCell ref="G198:G204"/>
    <mergeCell ref="G191:G197"/>
    <mergeCell ref="G184:G190"/>
    <mergeCell ref="G177:G183"/>
    <mergeCell ref="G147:G153"/>
    <mergeCell ref="G140:G146"/>
    <mergeCell ref="G133:G139"/>
    <mergeCell ref="G126:G132"/>
    <mergeCell ref="F177:F183"/>
    <mergeCell ref="F140:F146"/>
    <mergeCell ref="F133:F139"/>
    <mergeCell ref="E155:F155"/>
    <mergeCell ref="F170:F176"/>
    <mergeCell ref="F163:F169"/>
    <mergeCell ref="G54:G60"/>
    <mergeCell ref="G89:G95"/>
    <mergeCell ref="G82:G88"/>
    <mergeCell ref="G75:G81"/>
    <mergeCell ref="G17:G23"/>
    <mergeCell ref="G10:G16"/>
    <mergeCell ref="G214:G220"/>
    <mergeCell ref="G207:G213"/>
    <mergeCell ref="G249:G255"/>
    <mergeCell ref="G228:G234"/>
    <mergeCell ref="G221:G227"/>
    <mergeCell ref="G235:G241"/>
    <mergeCell ref="G242:G248"/>
    <mergeCell ref="G170:G176"/>
    <mergeCell ref="G163:G169"/>
    <mergeCell ref="G68:G74"/>
    <mergeCell ref="G61:G67"/>
    <mergeCell ref="G119:G125"/>
    <mergeCell ref="G112:G118"/>
    <mergeCell ref="G105:G111"/>
    <mergeCell ref="G96:G102"/>
  </mergeCells>
  <phoneticPr fontId="2"/>
  <pageMargins left="0.75" right="0.75" top="1" bottom="1"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C99"/>
  </sheetPr>
  <dimension ref="A1:L256"/>
  <sheetViews>
    <sheetView zoomScaleNormal="100" workbookViewId="0">
      <selection activeCell="A2" sqref="A2"/>
    </sheetView>
  </sheetViews>
  <sheetFormatPr defaultRowHeight="13.5" x14ac:dyDescent="0.15"/>
  <cols>
    <col min="1" max="1" width="13.5" bestFit="1" customWidth="1"/>
    <col min="2" max="2" width="14.25" bestFit="1" customWidth="1"/>
    <col min="3" max="3" width="8.5" customWidth="1"/>
    <col min="8" max="8" width="0" hidden="1" customWidth="1"/>
    <col min="11" max="11" width="4.5" customWidth="1"/>
    <col min="12" max="12" width="2.875" customWidth="1"/>
  </cols>
  <sheetData>
    <row r="1" spans="1:12" x14ac:dyDescent="0.15">
      <c r="A1" t="s">
        <v>18</v>
      </c>
      <c r="D1" t="s">
        <v>90</v>
      </c>
      <c r="G1" s="27"/>
      <c r="I1" s="88" t="s">
        <v>66</v>
      </c>
    </row>
    <row r="2" spans="1:12" ht="15" customHeight="1" thickBot="1" x14ac:dyDescent="0.2">
      <c r="A2" s="1" t="s">
        <v>1</v>
      </c>
      <c r="B2" s="1" t="s">
        <v>0</v>
      </c>
      <c r="C2" s="34" t="s">
        <v>6</v>
      </c>
      <c r="D2" s="3" t="s">
        <v>2</v>
      </c>
      <c r="E2" s="163" t="s">
        <v>3</v>
      </c>
      <c r="F2" s="163"/>
      <c r="G2" s="2" t="s">
        <v>4</v>
      </c>
      <c r="H2" s="2"/>
      <c r="I2" s="2" t="s">
        <v>5</v>
      </c>
    </row>
    <row r="3" spans="1:12" ht="15" customHeight="1" x14ac:dyDescent="0.15">
      <c r="A3" s="156">
        <v>1550</v>
      </c>
      <c r="B3" s="29" t="s">
        <v>68</v>
      </c>
      <c r="C3" s="35">
        <v>12</v>
      </c>
      <c r="D3" s="6">
        <f>(説明!$G$36*1.05/C3)*E$3</f>
        <v>40390</v>
      </c>
      <c r="E3" s="148">
        <v>4</v>
      </c>
      <c r="F3" s="148">
        <f>7000*E3</f>
        <v>28000</v>
      </c>
      <c r="G3" s="148">
        <f>A3*2</f>
        <v>3100</v>
      </c>
      <c r="H3" s="167">
        <f>A3+25</f>
        <v>1575</v>
      </c>
      <c r="I3" s="167">
        <f>ROUNDUP(((25*H3^2)+(2853*H3))*0.0001/E3,-2)</f>
        <v>1700</v>
      </c>
      <c r="K3" s="4"/>
      <c r="L3" s="4"/>
    </row>
    <row r="4" spans="1:12" ht="15" customHeight="1" x14ac:dyDescent="0.15">
      <c r="A4" s="157"/>
      <c r="B4" s="30" t="s">
        <v>76</v>
      </c>
      <c r="C4" s="36">
        <v>10</v>
      </c>
      <c r="D4" s="8">
        <f>(説明!$G$36*1.05/C4)*E$3</f>
        <v>48468</v>
      </c>
      <c r="E4" s="148"/>
      <c r="F4" s="148"/>
      <c r="G4" s="148"/>
      <c r="H4" s="148"/>
      <c r="I4" s="148"/>
      <c r="K4" s="4"/>
      <c r="L4" s="4"/>
    </row>
    <row r="5" spans="1:12" ht="15" customHeight="1" x14ac:dyDescent="0.15">
      <c r="A5" s="157"/>
      <c r="B5" s="30" t="s">
        <v>77</v>
      </c>
      <c r="C5" s="36">
        <v>8</v>
      </c>
      <c r="D5" s="8">
        <f>(説明!$G$36*1.05/C5)*E$3</f>
        <v>60585</v>
      </c>
      <c r="E5" s="148"/>
      <c r="F5" s="148"/>
      <c r="G5" s="148"/>
      <c r="H5" s="148"/>
      <c r="I5" s="148"/>
      <c r="K5" s="4"/>
      <c r="L5" s="4"/>
    </row>
    <row r="6" spans="1:12" ht="15" customHeight="1" x14ac:dyDescent="0.15">
      <c r="A6" s="157"/>
      <c r="B6" s="30" t="s">
        <v>78</v>
      </c>
      <c r="C6" s="36">
        <v>7</v>
      </c>
      <c r="D6" s="8">
        <f>(説明!$G$36*1.05/C6)*E$3</f>
        <v>69240</v>
      </c>
      <c r="E6" s="148"/>
      <c r="F6" s="148"/>
      <c r="G6" s="148"/>
      <c r="H6" s="148"/>
      <c r="I6" s="148"/>
      <c r="K6" s="4"/>
      <c r="L6" s="4"/>
    </row>
    <row r="7" spans="1:12" ht="15" customHeight="1" x14ac:dyDescent="0.15">
      <c r="A7" s="157"/>
      <c r="B7" s="30" t="s">
        <v>79</v>
      </c>
      <c r="C7" s="36">
        <v>6</v>
      </c>
      <c r="D7" s="8">
        <f>(説明!$G$36*1.05/C7)*E$3</f>
        <v>80780</v>
      </c>
      <c r="E7" s="148"/>
      <c r="F7" s="148"/>
      <c r="G7" s="148"/>
      <c r="H7" s="148"/>
      <c r="I7" s="148"/>
      <c r="K7" s="4"/>
      <c r="L7" s="4"/>
    </row>
    <row r="8" spans="1:12" ht="15" customHeight="1" x14ac:dyDescent="0.15">
      <c r="A8" s="157"/>
      <c r="B8" s="30" t="s">
        <v>80</v>
      </c>
      <c r="C8" s="36">
        <v>5</v>
      </c>
      <c r="D8" s="8">
        <f>(説明!$G$36*1.05/C8)*E$3</f>
        <v>96936</v>
      </c>
      <c r="E8" s="148"/>
      <c r="F8" s="148"/>
      <c r="G8" s="148"/>
      <c r="H8" s="148"/>
      <c r="I8" s="148"/>
      <c r="K8" s="4"/>
      <c r="L8" s="4"/>
    </row>
    <row r="9" spans="1:12" ht="15" customHeight="1" thickBot="1" x14ac:dyDescent="0.2">
      <c r="A9" s="160"/>
      <c r="B9" s="33" t="s">
        <v>81</v>
      </c>
      <c r="C9" s="37">
        <v>5</v>
      </c>
      <c r="D9" s="10">
        <f>(説明!$G$36*1.05/C9)*E$3</f>
        <v>96936</v>
      </c>
      <c r="E9" s="149"/>
      <c r="F9" s="149"/>
      <c r="G9" s="149"/>
      <c r="H9" s="149"/>
      <c r="I9" s="149"/>
      <c r="K9" s="4"/>
      <c r="L9" s="4"/>
    </row>
    <row r="10" spans="1:12" ht="15" customHeight="1" thickTop="1" x14ac:dyDescent="0.15">
      <c r="A10" s="159">
        <v>1600</v>
      </c>
      <c r="B10" s="32" t="s">
        <v>68</v>
      </c>
      <c r="C10" s="39">
        <v>12</v>
      </c>
      <c r="D10" s="14">
        <f>(説明!$G$36*1.05/C10)*E$10</f>
        <v>40390</v>
      </c>
      <c r="E10" s="150">
        <v>4</v>
      </c>
      <c r="F10" s="150">
        <f>7000*E10</f>
        <v>28000</v>
      </c>
      <c r="G10" s="150">
        <f>A10*2</f>
        <v>3200</v>
      </c>
      <c r="H10" s="150">
        <f>A10+25</f>
        <v>1625</v>
      </c>
      <c r="I10" s="150">
        <f>ROUNDUP(((25*H10^2)+(2853*H10))*0.0001/E10,-2)</f>
        <v>1800</v>
      </c>
    </row>
    <row r="11" spans="1:12" ht="15" customHeight="1" x14ac:dyDescent="0.15">
      <c r="A11" s="157"/>
      <c r="B11" s="30" t="s">
        <v>76</v>
      </c>
      <c r="C11" s="36">
        <v>10</v>
      </c>
      <c r="D11" s="8">
        <f>(説明!$G$36*1.05/C11)*E$10</f>
        <v>48468</v>
      </c>
      <c r="E11" s="148"/>
      <c r="F11" s="148"/>
      <c r="G11" s="148"/>
      <c r="H11" s="148"/>
      <c r="I11" s="148"/>
    </row>
    <row r="12" spans="1:12" ht="15" customHeight="1" x14ac:dyDescent="0.15">
      <c r="A12" s="157"/>
      <c r="B12" s="30" t="s">
        <v>77</v>
      </c>
      <c r="C12" s="36">
        <v>8</v>
      </c>
      <c r="D12" s="8">
        <f>(説明!$G$36*1.05/C12)*E$10</f>
        <v>60585</v>
      </c>
      <c r="E12" s="148"/>
      <c r="F12" s="148"/>
      <c r="G12" s="148"/>
      <c r="H12" s="148"/>
      <c r="I12" s="148"/>
    </row>
    <row r="13" spans="1:12" ht="15" customHeight="1" x14ac:dyDescent="0.15">
      <c r="A13" s="157"/>
      <c r="B13" s="30" t="s">
        <v>78</v>
      </c>
      <c r="C13" s="36">
        <v>7</v>
      </c>
      <c r="D13" s="8">
        <f>(説明!$G$36*1.05/C13)*E$10</f>
        <v>69240</v>
      </c>
      <c r="E13" s="148"/>
      <c r="F13" s="148"/>
      <c r="G13" s="148"/>
      <c r="H13" s="148"/>
      <c r="I13" s="148"/>
    </row>
    <row r="14" spans="1:12" ht="15" customHeight="1" x14ac:dyDescent="0.15">
      <c r="A14" s="157"/>
      <c r="B14" s="30" t="s">
        <v>79</v>
      </c>
      <c r="C14" s="36">
        <v>6</v>
      </c>
      <c r="D14" s="8">
        <f>(説明!$G$36*1.05/C14)*E$10</f>
        <v>80780</v>
      </c>
      <c r="E14" s="148"/>
      <c r="F14" s="148"/>
      <c r="G14" s="148"/>
      <c r="H14" s="148"/>
      <c r="I14" s="148"/>
    </row>
    <row r="15" spans="1:12" ht="15" customHeight="1" x14ac:dyDescent="0.15">
      <c r="A15" s="157"/>
      <c r="B15" s="30" t="s">
        <v>80</v>
      </c>
      <c r="C15" s="36">
        <v>5</v>
      </c>
      <c r="D15" s="8">
        <f>(説明!$G$36*1.05/C15)*E$10</f>
        <v>96936</v>
      </c>
      <c r="E15" s="148"/>
      <c r="F15" s="148"/>
      <c r="G15" s="148"/>
      <c r="H15" s="148"/>
      <c r="I15" s="148"/>
    </row>
    <row r="16" spans="1:12" ht="15" customHeight="1" thickBot="1" x14ac:dyDescent="0.2">
      <c r="A16" s="164"/>
      <c r="B16" s="53" t="s">
        <v>81</v>
      </c>
      <c r="C16" s="62">
        <v>5</v>
      </c>
      <c r="D16" s="63">
        <f>(説明!$G$36*1.05/C16)*E$10</f>
        <v>96936</v>
      </c>
      <c r="E16" s="152"/>
      <c r="F16" s="152"/>
      <c r="G16" s="152"/>
      <c r="H16" s="152"/>
      <c r="I16" s="152"/>
    </row>
    <row r="17" spans="1:9" ht="15" customHeight="1" thickTop="1" x14ac:dyDescent="0.15">
      <c r="A17" s="156">
        <v>1650</v>
      </c>
      <c r="B17" s="29" t="s">
        <v>68</v>
      </c>
      <c r="C17" s="35">
        <v>12</v>
      </c>
      <c r="D17" s="61">
        <f>(説明!$G$36*1.05/C17)*E$17</f>
        <v>40390</v>
      </c>
      <c r="E17" s="148">
        <v>4</v>
      </c>
      <c r="F17" s="148">
        <f>7000*E17</f>
        <v>28000</v>
      </c>
      <c r="G17" s="148">
        <f>A17*2</f>
        <v>3300</v>
      </c>
      <c r="H17" s="148">
        <f>A17+25</f>
        <v>1675</v>
      </c>
      <c r="I17" s="148">
        <f>ROUNDUP(((25*H17^2)+(2853*H17))*0.0001/E17,-2)</f>
        <v>1900</v>
      </c>
    </row>
    <row r="18" spans="1:9" ht="15" customHeight="1" x14ac:dyDescent="0.15">
      <c r="A18" s="157"/>
      <c r="B18" s="30" t="s">
        <v>76</v>
      </c>
      <c r="C18" s="36">
        <v>9</v>
      </c>
      <c r="D18" s="8">
        <f>(説明!$G$36*1.05/C18)*E$17</f>
        <v>53853.333333333336</v>
      </c>
      <c r="E18" s="148"/>
      <c r="F18" s="148"/>
      <c r="G18" s="148"/>
      <c r="H18" s="148"/>
      <c r="I18" s="148"/>
    </row>
    <row r="19" spans="1:9" ht="15" customHeight="1" x14ac:dyDescent="0.15">
      <c r="A19" s="157"/>
      <c r="B19" s="30" t="s">
        <v>77</v>
      </c>
      <c r="C19" s="36">
        <v>8</v>
      </c>
      <c r="D19" s="8">
        <f>(説明!$G$36*1.05/C19)*E$17</f>
        <v>60585</v>
      </c>
      <c r="E19" s="148"/>
      <c r="F19" s="148"/>
      <c r="G19" s="148"/>
      <c r="H19" s="148"/>
      <c r="I19" s="148"/>
    </row>
    <row r="20" spans="1:9" ht="15" customHeight="1" x14ac:dyDescent="0.15">
      <c r="A20" s="157"/>
      <c r="B20" s="30" t="s">
        <v>78</v>
      </c>
      <c r="C20" s="36">
        <v>7</v>
      </c>
      <c r="D20" s="8">
        <f>(説明!$G$36*1.05/C20)*E$17</f>
        <v>69240</v>
      </c>
      <c r="E20" s="148"/>
      <c r="F20" s="148"/>
      <c r="G20" s="148"/>
      <c r="H20" s="148"/>
      <c r="I20" s="148"/>
    </row>
    <row r="21" spans="1:9" ht="15" customHeight="1" x14ac:dyDescent="0.15">
      <c r="A21" s="157"/>
      <c r="B21" s="30" t="s">
        <v>79</v>
      </c>
      <c r="C21" s="36">
        <v>6</v>
      </c>
      <c r="D21" s="8">
        <f>(説明!$G$36*1.05/C21)*E$17</f>
        <v>80780</v>
      </c>
      <c r="E21" s="148"/>
      <c r="F21" s="148"/>
      <c r="G21" s="148"/>
      <c r="H21" s="148"/>
      <c r="I21" s="148"/>
    </row>
    <row r="22" spans="1:9" ht="15" customHeight="1" x14ac:dyDescent="0.15">
      <c r="A22" s="157"/>
      <c r="B22" s="30" t="s">
        <v>80</v>
      </c>
      <c r="C22" s="36">
        <v>5</v>
      </c>
      <c r="D22" s="8">
        <f>(説明!$G$36*1.05/C22)*E$17</f>
        <v>96936</v>
      </c>
      <c r="E22" s="148"/>
      <c r="F22" s="148"/>
      <c r="G22" s="148"/>
      <c r="H22" s="148"/>
      <c r="I22" s="148"/>
    </row>
    <row r="23" spans="1:9" ht="15" customHeight="1" thickBot="1" x14ac:dyDescent="0.2">
      <c r="A23" s="160"/>
      <c r="B23" s="33" t="s">
        <v>81</v>
      </c>
      <c r="C23" s="37">
        <v>5</v>
      </c>
      <c r="D23" s="10">
        <f>(説明!$G$36*1.05/C23)*E$17</f>
        <v>96936</v>
      </c>
      <c r="E23" s="149"/>
      <c r="F23" s="149"/>
      <c r="G23" s="149"/>
      <c r="H23" s="149"/>
      <c r="I23" s="149"/>
    </row>
    <row r="24" spans="1:9" ht="15" customHeight="1" thickTop="1" x14ac:dyDescent="0.15">
      <c r="A24" s="156">
        <v>1700</v>
      </c>
      <c r="B24" s="29" t="s">
        <v>68</v>
      </c>
      <c r="C24" s="35">
        <v>12</v>
      </c>
      <c r="D24" s="60">
        <f>(説明!$G$36*1.05/C24)*E$24</f>
        <v>40390</v>
      </c>
      <c r="E24" s="150">
        <v>4</v>
      </c>
      <c r="F24" s="150">
        <f>7000*E24</f>
        <v>28000</v>
      </c>
      <c r="G24" s="150">
        <f>A24*2</f>
        <v>3400</v>
      </c>
      <c r="H24" s="167">
        <f>A24+25</f>
        <v>1725</v>
      </c>
      <c r="I24" s="150">
        <f>ROUNDUP(((25*H24^2)+(2853*H24))*0.0001/E24,-2)</f>
        <v>2000</v>
      </c>
    </row>
    <row r="25" spans="1:9" ht="15" customHeight="1" x14ac:dyDescent="0.15">
      <c r="A25" s="157"/>
      <c r="B25" s="30" t="s">
        <v>76</v>
      </c>
      <c r="C25" s="36">
        <v>9</v>
      </c>
      <c r="D25" s="8">
        <f>(説明!$G$36*1.05/C25)*E$24</f>
        <v>53853.333333333336</v>
      </c>
      <c r="E25" s="148"/>
      <c r="F25" s="148"/>
      <c r="G25" s="148"/>
      <c r="H25" s="148"/>
      <c r="I25" s="148"/>
    </row>
    <row r="26" spans="1:9" ht="15" customHeight="1" x14ac:dyDescent="0.15">
      <c r="A26" s="157"/>
      <c r="B26" s="30" t="s">
        <v>77</v>
      </c>
      <c r="C26" s="36">
        <v>8</v>
      </c>
      <c r="D26" s="8">
        <f>(説明!$G$36*1.05/C26)*E$24</f>
        <v>60585</v>
      </c>
      <c r="E26" s="148"/>
      <c r="F26" s="148"/>
      <c r="G26" s="148"/>
      <c r="H26" s="148"/>
      <c r="I26" s="148"/>
    </row>
    <row r="27" spans="1:9" ht="15" customHeight="1" x14ac:dyDescent="0.15">
      <c r="A27" s="157"/>
      <c r="B27" s="30" t="s">
        <v>78</v>
      </c>
      <c r="C27" s="36">
        <v>7</v>
      </c>
      <c r="D27" s="8">
        <f>(説明!$G$36*1.05/C27)*E$24</f>
        <v>69240</v>
      </c>
      <c r="E27" s="148"/>
      <c r="F27" s="148"/>
      <c r="G27" s="148"/>
      <c r="H27" s="148"/>
      <c r="I27" s="148"/>
    </row>
    <row r="28" spans="1:9" ht="15" customHeight="1" x14ac:dyDescent="0.15">
      <c r="A28" s="157"/>
      <c r="B28" s="30" t="s">
        <v>79</v>
      </c>
      <c r="C28" s="36">
        <v>6</v>
      </c>
      <c r="D28" s="8">
        <f>(説明!$G$36*1.05/C28)*E$24</f>
        <v>80780</v>
      </c>
      <c r="E28" s="148"/>
      <c r="F28" s="148"/>
      <c r="G28" s="148"/>
      <c r="H28" s="148"/>
      <c r="I28" s="148"/>
    </row>
    <row r="29" spans="1:9" ht="15" customHeight="1" x14ac:dyDescent="0.15">
      <c r="A29" s="157"/>
      <c r="B29" s="30" t="s">
        <v>80</v>
      </c>
      <c r="C29" s="36">
        <v>5</v>
      </c>
      <c r="D29" s="8">
        <f>(説明!$G$36*1.05/C29)*E$24</f>
        <v>96936</v>
      </c>
      <c r="E29" s="148"/>
      <c r="F29" s="148"/>
      <c r="G29" s="148"/>
      <c r="H29" s="148"/>
      <c r="I29" s="148"/>
    </row>
    <row r="30" spans="1:9" ht="15" customHeight="1" thickBot="1" x14ac:dyDescent="0.2">
      <c r="A30" s="158"/>
      <c r="B30" s="31" t="s">
        <v>81</v>
      </c>
      <c r="C30" s="38">
        <v>5</v>
      </c>
      <c r="D30" s="12">
        <f>(説明!$G$36*1.05/C30)*E$24</f>
        <v>96936</v>
      </c>
      <c r="E30" s="149"/>
      <c r="F30" s="149"/>
      <c r="G30" s="149"/>
      <c r="H30" s="149"/>
      <c r="I30" s="149"/>
    </row>
    <row r="31" spans="1:9" ht="15" customHeight="1" thickTop="1" x14ac:dyDescent="0.15">
      <c r="A31" s="159">
        <v>1750</v>
      </c>
      <c r="B31" s="32" t="s">
        <v>68</v>
      </c>
      <c r="C31" s="39">
        <v>12</v>
      </c>
      <c r="D31" s="60">
        <f>(説明!$G$36*1.05/C31)*E$31</f>
        <v>40390</v>
      </c>
      <c r="E31" s="150">
        <v>4</v>
      </c>
      <c r="F31" s="150">
        <f>7000*E31</f>
        <v>28000</v>
      </c>
      <c r="G31" s="150">
        <f>A31*2</f>
        <v>3500</v>
      </c>
      <c r="H31" s="167">
        <f>A31+25</f>
        <v>1775</v>
      </c>
      <c r="I31" s="150">
        <f>ROUNDUP(((25*H31^2)+(2853*H31))*0.0001/E31,-2)</f>
        <v>2100</v>
      </c>
    </row>
    <row r="32" spans="1:9" ht="15" customHeight="1" x14ac:dyDescent="0.15">
      <c r="A32" s="157"/>
      <c r="B32" s="30" t="s">
        <v>76</v>
      </c>
      <c r="C32" s="36">
        <v>9</v>
      </c>
      <c r="D32" s="8">
        <f>(説明!$G$36*1.05/C32)*E$31</f>
        <v>53853.333333333336</v>
      </c>
      <c r="E32" s="148"/>
      <c r="F32" s="148"/>
      <c r="G32" s="148"/>
      <c r="H32" s="148"/>
      <c r="I32" s="148"/>
    </row>
    <row r="33" spans="1:9" ht="15" customHeight="1" x14ac:dyDescent="0.15">
      <c r="A33" s="157"/>
      <c r="B33" s="30" t="s">
        <v>77</v>
      </c>
      <c r="C33" s="36">
        <v>8</v>
      </c>
      <c r="D33" s="8">
        <f>(説明!$G$36*1.05/C33)*E$31</f>
        <v>60585</v>
      </c>
      <c r="E33" s="148"/>
      <c r="F33" s="148"/>
      <c r="G33" s="148"/>
      <c r="H33" s="148"/>
      <c r="I33" s="148"/>
    </row>
    <row r="34" spans="1:9" ht="15" customHeight="1" x14ac:dyDescent="0.15">
      <c r="A34" s="157"/>
      <c r="B34" s="30" t="s">
        <v>78</v>
      </c>
      <c r="C34" s="36">
        <v>7</v>
      </c>
      <c r="D34" s="8">
        <f>(説明!$G$36*1.05/C34)*E$31</f>
        <v>69240</v>
      </c>
      <c r="E34" s="148"/>
      <c r="F34" s="148"/>
      <c r="G34" s="148"/>
      <c r="H34" s="148"/>
      <c r="I34" s="148"/>
    </row>
    <row r="35" spans="1:9" ht="15" customHeight="1" x14ac:dyDescent="0.15">
      <c r="A35" s="157"/>
      <c r="B35" s="30" t="s">
        <v>79</v>
      </c>
      <c r="C35" s="36">
        <v>6</v>
      </c>
      <c r="D35" s="8">
        <f>(説明!$G$36*1.05/C35)*E$31</f>
        <v>80780</v>
      </c>
      <c r="E35" s="148"/>
      <c r="F35" s="148"/>
      <c r="G35" s="148"/>
      <c r="H35" s="148"/>
      <c r="I35" s="148"/>
    </row>
    <row r="36" spans="1:9" ht="15" customHeight="1" x14ac:dyDescent="0.15">
      <c r="A36" s="157"/>
      <c r="B36" s="30" t="s">
        <v>80</v>
      </c>
      <c r="C36" s="36">
        <v>5</v>
      </c>
      <c r="D36" s="8">
        <f>(説明!$G$36*1.05/C36)*E$31</f>
        <v>96936</v>
      </c>
      <c r="E36" s="148"/>
      <c r="F36" s="148"/>
      <c r="G36" s="148"/>
      <c r="H36" s="148"/>
      <c r="I36" s="148"/>
    </row>
    <row r="37" spans="1:9" ht="15" customHeight="1" thickBot="1" x14ac:dyDescent="0.2">
      <c r="A37" s="160"/>
      <c r="B37" s="33" t="s">
        <v>81</v>
      </c>
      <c r="C37" s="37">
        <v>5</v>
      </c>
      <c r="D37" s="10">
        <f>(説明!$G$36*1.05/C37)*E$31</f>
        <v>96936</v>
      </c>
      <c r="E37" s="149"/>
      <c r="F37" s="149"/>
      <c r="G37" s="149"/>
      <c r="H37" s="149"/>
      <c r="I37" s="149"/>
    </row>
    <row r="38" spans="1:9" ht="15" customHeight="1" thickTop="1" x14ac:dyDescent="0.15">
      <c r="A38" s="156">
        <v>1800</v>
      </c>
      <c r="B38" s="29" t="s">
        <v>68</v>
      </c>
      <c r="C38" s="35">
        <v>12</v>
      </c>
      <c r="D38" s="60">
        <f>(説明!$G$36*1.05/C38)*E$38</f>
        <v>40390</v>
      </c>
      <c r="E38" s="150">
        <v>4</v>
      </c>
      <c r="F38" s="150">
        <f>7000*E38</f>
        <v>28000</v>
      </c>
      <c r="G38" s="150">
        <f>A38*2</f>
        <v>3600</v>
      </c>
      <c r="H38" s="167">
        <f>A38+25</f>
        <v>1825</v>
      </c>
      <c r="I38" s="150">
        <f>ROUNDUP(((25*H38^2)+(2853*H38))*0.0001/E38,-2)</f>
        <v>2300</v>
      </c>
    </row>
    <row r="39" spans="1:9" ht="15" customHeight="1" x14ac:dyDescent="0.15">
      <c r="A39" s="157"/>
      <c r="B39" s="30" t="s">
        <v>76</v>
      </c>
      <c r="C39" s="36">
        <v>9</v>
      </c>
      <c r="D39" s="8">
        <f>(説明!$G$36*1.05/C39)*E$38</f>
        <v>53853.333333333336</v>
      </c>
      <c r="E39" s="148"/>
      <c r="F39" s="148"/>
      <c r="G39" s="148"/>
      <c r="H39" s="148"/>
      <c r="I39" s="148"/>
    </row>
    <row r="40" spans="1:9" ht="15" customHeight="1" x14ac:dyDescent="0.15">
      <c r="A40" s="157"/>
      <c r="B40" s="30" t="s">
        <v>77</v>
      </c>
      <c r="C40" s="36">
        <v>8</v>
      </c>
      <c r="D40" s="8">
        <f>(説明!$G$36*1.05/C40)*E$38</f>
        <v>60585</v>
      </c>
      <c r="E40" s="148"/>
      <c r="F40" s="148"/>
      <c r="G40" s="148"/>
      <c r="H40" s="148"/>
      <c r="I40" s="148"/>
    </row>
    <row r="41" spans="1:9" ht="15" customHeight="1" x14ac:dyDescent="0.15">
      <c r="A41" s="157"/>
      <c r="B41" s="30" t="s">
        <v>78</v>
      </c>
      <c r="C41" s="36">
        <v>7</v>
      </c>
      <c r="D41" s="8">
        <f>(説明!$G$36*1.05/C41)*E$38</f>
        <v>69240</v>
      </c>
      <c r="E41" s="148"/>
      <c r="F41" s="148"/>
      <c r="G41" s="148"/>
      <c r="H41" s="148"/>
      <c r="I41" s="148"/>
    </row>
    <row r="42" spans="1:9" ht="15" customHeight="1" x14ac:dyDescent="0.15">
      <c r="A42" s="157"/>
      <c r="B42" s="30" t="s">
        <v>79</v>
      </c>
      <c r="C42" s="36">
        <v>6</v>
      </c>
      <c r="D42" s="8">
        <f>(説明!$G$36*1.05/C42)*E$38</f>
        <v>80780</v>
      </c>
      <c r="E42" s="148"/>
      <c r="F42" s="148"/>
      <c r="G42" s="148"/>
      <c r="H42" s="148"/>
      <c r="I42" s="148"/>
    </row>
    <row r="43" spans="1:9" ht="15" customHeight="1" x14ac:dyDescent="0.15">
      <c r="A43" s="157"/>
      <c r="B43" s="30" t="s">
        <v>80</v>
      </c>
      <c r="C43" s="36">
        <v>5</v>
      </c>
      <c r="D43" s="8">
        <f>(説明!$G$36*1.05/C43)*E$38</f>
        <v>96936</v>
      </c>
      <c r="E43" s="148"/>
      <c r="F43" s="148"/>
      <c r="G43" s="148"/>
      <c r="H43" s="148"/>
      <c r="I43" s="148"/>
    </row>
    <row r="44" spans="1:9" ht="15" customHeight="1" thickBot="1" x14ac:dyDescent="0.2">
      <c r="A44" s="158"/>
      <c r="B44" s="31" t="s">
        <v>81</v>
      </c>
      <c r="C44" s="38">
        <v>5</v>
      </c>
      <c r="D44" s="12">
        <f>(説明!$G$36*1.05/C44)*E$38</f>
        <v>96936</v>
      </c>
      <c r="E44" s="149"/>
      <c r="F44" s="149"/>
      <c r="G44" s="149"/>
      <c r="H44" s="149"/>
      <c r="I44" s="149"/>
    </row>
    <row r="45" spans="1:9" ht="15" customHeight="1" thickTop="1" x14ac:dyDescent="0.15">
      <c r="A45" s="159">
        <v>1850</v>
      </c>
      <c r="B45" s="32" t="s">
        <v>68</v>
      </c>
      <c r="C45" s="39">
        <v>12</v>
      </c>
      <c r="D45" s="14">
        <f>(説明!$G$36*1.05/C45)*E$45</f>
        <v>40390</v>
      </c>
      <c r="E45" s="150">
        <v>4</v>
      </c>
      <c r="F45" s="150">
        <f>7000*E45</f>
        <v>28000</v>
      </c>
      <c r="G45" s="150">
        <f>A45*2</f>
        <v>3700</v>
      </c>
      <c r="H45" s="150">
        <f>A45+25</f>
        <v>1875</v>
      </c>
      <c r="I45" s="150">
        <f>ROUNDUP(((25*H45^2)+(2853*H45))*0.0001/E45,-2)</f>
        <v>2400</v>
      </c>
    </row>
    <row r="46" spans="1:9" ht="15" customHeight="1" x14ac:dyDescent="0.15">
      <c r="A46" s="157"/>
      <c r="B46" s="30" t="s">
        <v>76</v>
      </c>
      <c r="C46" s="36">
        <v>9</v>
      </c>
      <c r="D46" s="8">
        <f>(説明!$G$36*1.05/C46)*E$45</f>
        <v>53853.333333333336</v>
      </c>
      <c r="E46" s="148"/>
      <c r="F46" s="148"/>
      <c r="G46" s="148"/>
      <c r="H46" s="148"/>
      <c r="I46" s="148"/>
    </row>
    <row r="47" spans="1:9" ht="15" customHeight="1" x14ac:dyDescent="0.15">
      <c r="A47" s="157"/>
      <c r="B47" s="30" t="s">
        <v>77</v>
      </c>
      <c r="C47" s="36">
        <v>8</v>
      </c>
      <c r="D47" s="8">
        <f>(説明!$G$36*1.05/C47)*E$45</f>
        <v>60585</v>
      </c>
      <c r="E47" s="148"/>
      <c r="F47" s="148"/>
      <c r="G47" s="148"/>
      <c r="H47" s="148"/>
      <c r="I47" s="148"/>
    </row>
    <row r="48" spans="1:9" ht="15" customHeight="1" x14ac:dyDescent="0.15">
      <c r="A48" s="157"/>
      <c r="B48" s="30" t="s">
        <v>78</v>
      </c>
      <c r="C48" s="36">
        <v>7</v>
      </c>
      <c r="D48" s="8">
        <f>(説明!$G$36*1.05/C48)*E$45</f>
        <v>69240</v>
      </c>
      <c r="E48" s="148"/>
      <c r="F48" s="148"/>
      <c r="G48" s="148"/>
      <c r="H48" s="148"/>
      <c r="I48" s="148"/>
    </row>
    <row r="49" spans="1:9" ht="15" customHeight="1" x14ac:dyDescent="0.15">
      <c r="A49" s="157"/>
      <c r="B49" s="30" t="s">
        <v>79</v>
      </c>
      <c r="C49" s="36">
        <v>6</v>
      </c>
      <c r="D49" s="8">
        <f>(説明!$G$36*1.05/C49)*E$45</f>
        <v>80780</v>
      </c>
      <c r="E49" s="148"/>
      <c r="F49" s="148"/>
      <c r="G49" s="148"/>
      <c r="H49" s="148"/>
      <c r="I49" s="148"/>
    </row>
    <row r="50" spans="1:9" ht="15" customHeight="1" x14ac:dyDescent="0.15">
      <c r="A50" s="157"/>
      <c r="B50" s="30" t="s">
        <v>80</v>
      </c>
      <c r="C50" s="36">
        <v>5</v>
      </c>
      <c r="D50" s="8">
        <f>(説明!$G$36*1.05/C50)*E$45</f>
        <v>96936</v>
      </c>
      <c r="E50" s="148"/>
      <c r="F50" s="148"/>
      <c r="G50" s="148"/>
      <c r="H50" s="148"/>
      <c r="I50" s="148"/>
    </row>
    <row r="51" spans="1:9" ht="15" customHeight="1" x14ac:dyDescent="0.15">
      <c r="A51" s="162"/>
      <c r="B51" s="51" t="s">
        <v>81</v>
      </c>
      <c r="C51" s="64">
        <v>5</v>
      </c>
      <c r="D51" s="65">
        <f>(説明!$G$36*1.05/C51)*E$45</f>
        <v>96936</v>
      </c>
      <c r="E51" s="154"/>
      <c r="F51" s="154"/>
      <c r="G51" s="154"/>
      <c r="H51" s="154"/>
      <c r="I51" s="154"/>
    </row>
    <row r="52" spans="1:9" x14ac:dyDescent="0.15">
      <c r="A52" t="s">
        <v>18</v>
      </c>
      <c r="B52" s="16"/>
      <c r="C52" s="16"/>
      <c r="D52" t="s">
        <v>90</v>
      </c>
      <c r="E52" s="17"/>
      <c r="F52" s="17"/>
      <c r="G52" s="17"/>
      <c r="H52" s="17"/>
      <c r="I52" s="88" t="s">
        <v>66</v>
      </c>
    </row>
    <row r="53" spans="1:9" ht="15" customHeight="1" thickBot="1" x14ac:dyDescent="0.2">
      <c r="A53" s="18" t="s">
        <v>1</v>
      </c>
      <c r="B53" s="19" t="s">
        <v>0</v>
      </c>
      <c r="C53" s="3" t="s">
        <v>6</v>
      </c>
      <c r="D53" s="20" t="s">
        <v>2</v>
      </c>
      <c r="E53" s="165" t="s">
        <v>3</v>
      </c>
      <c r="F53" s="166"/>
      <c r="G53" s="21" t="s">
        <v>4</v>
      </c>
      <c r="H53" s="21"/>
      <c r="I53" s="21" t="s">
        <v>5</v>
      </c>
    </row>
    <row r="54" spans="1:9" ht="15" customHeight="1" x14ac:dyDescent="0.15">
      <c r="A54" s="156">
        <v>1900</v>
      </c>
      <c r="B54" s="22" t="s">
        <v>68</v>
      </c>
      <c r="C54" s="5">
        <v>11</v>
      </c>
      <c r="D54" s="6">
        <f>(説明!$G$36*1.05/C54)*E$54</f>
        <v>44061.818181818184</v>
      </c>
      <c r="E54" s="148">
        <v>4</v>
      </c>
      <c r="F54" s="148">
        <f>7000*E54</f>
        <v>28000</v>
      </c>
      <c r="G54" s="148">
        <f>A54*2</f>
        <v>3800</v>
      </c>
      <c r="H54" s="167">
        <f>A54+25</f>
        <v>1925</v>
      </c>
      <c r="I54" s="167">
        <f>ROUNDUP(((25*H54^2)+(2853*H54))*0.0001/E54,-2)</f>
        <v>2500</v>
      </c>
    </row>
    <row r="55" spans="1:9" ht="15" customHeight="1" x14ac:dyDescent="0.15">
      <c r="A55" s="157"/>
      <c r="B55" s="23" t="s">
        <v>76</v>
      </c>
      <c r="C55" s="7">
        <v>9</v>
      </c>
      <c r="D55" s="8">
        <f>(説明!$G$36*1.05/C55)*E$54</f>
        <v>53853.333333333336</v>
      </c>
      <c r="E55" s="148"/>
      <c r="F55" s="148"/>
      <c r="G55" s="148"/>
      <c r="H55" s="148"/>
      <c r="I55" s="148"/>
    </row>
    <row r="56" spans="1:9" ht="15" customHeight="1" x14ac:dyDescent="0.15">
      <c r="A56" s="157"/>
      <c r="B56" s="23" t="s">
        <v>77</v>
      </c>
      <c r="C56" s="7">
        <v>8</v>
      </c>
      <c r="D56" s="8">
        <f>(説明!$G$36*1.05/C56)*E$54</f>
        <v>60585</v>
      </c>
      <c r="E56" s="148"/>
      <c r="F56" s="148"/>
      <c r="G56" s="148"/>
      <c r="H56" s="148"/>
      <c r="I56" s="148"/>
    </row>
    <row r="57" spans="1:9" ht="15" customHeight="1" x14ac:dyDescent="0.15">
      <c r="A57" s="157"/>
      <c r="B57" s="23" t="s">
        <v>78</v>
      </c>
      <c r="C57" s="7">
        <v>7</v>
      </c>
      <c r="D57" s="8">
        <f>(説明!$G$36*1.05/C57)*E$54</f>
        <v>69240</v>
      </c>
      <c r="E57" s="148"/>
      <c r="F57" s="148"/>
      <c r="G57" s="148"/>
      <c r="H57" s="148"/>
      <c r="I57" s="148"/>
    </row>
    <row r="58" spans="1:9" ht="15" customHeight="1" x14ac:dyDescent="0.15">
      <c r="A58" s="157"/>
      <c r="B58" s="23" t="s">
        <v>79</v>
      </c>
      <c r="C58" s="7">
        <v>6</v>
      </c>
      <c r="D58" s="8">
        <f>(説明!$G$36*1.05/C58)*E$54</f>
        <v>80780</v>
      </c>
      <c r="E58" s="148"/>
      <c r="F58" s="148"/>
      <c r="G58" s="148"/>
      <c r="H58" s="148"/>
      <c r="I58" s="148"/>
    </row>
    <row r="59" spans="1:9" ht="15" customHeight="1" x14ac:dyDescent="0.15">
      <c r="A59" s="157"/>
      <c r="B59" s="23" t="s">
        <v>80</v>
      </c>
      <c r="C59" s="7">
        <v>5</v>
      </c>
      <c r="D59" s="8">
        <f>(説明!$G$36*1.05/C59)*E$54</f>
        <v>96936</v>
      </c>
      <c r="E59" s="148"/>
      <c r="F59" s="148"/>
      <c r="G59" s="148"/>
      <c r="H59" s="148"/>
      <c r="I59" s="148"/>
    </row>
    <row r="60" spans="1:9" ht="15" customHeight="1" thickBot="1" x14ac:dyDescent="0.2">
      <c r="A60" s="160"/>
      <c r="B60" s="24" t="s">
        <v>81</v>
      </c>
      <c r="C60" s="9">
        <v>5</v>
      </c>
      <c r="D60" s="10">
        <f>(説明!$G$36*1.05/C60)*E$54</f>
        <v>96936</v>
      </c>
      <c r="E60" s="149"/>
      <c r="F60" s="149"/>
      <c r="G60" s="149"/>
      <c r="H60" s="149"/>
      <c r="I60" s="149"/>
    </row>
    <row r="61" spans="1:9" ht="15" customHeight="1" thickTop="1" x14ac:dyDescent="0.15">
      <c r="A61" s="156">
        <v>1950</v>
      </c>
      <c r="B61" s="22" t="s">
        <v>68</v>
      </c>
      <c r="C61" s="5">
        <v>11</v>
      </c>
      <c r="D61" s="6">
        <f>(説明!$G$36*1.05/C61)*E$61</f>
        <v>44061.818181818184</v>
      </c>
      <c r="E61" s="150">
        <v>4</v>
      </c>
      <c r="F61" s="150">
        <f>7000*E61</f>
        <v>28000</v>
      </c>
      <c r="G61" s="150">
        <f>A61*2</f>
        <v>3900</v>
      </c>
      <c r="H61" s="167">
        <f>A61+25</f>
        <v>1975</v>
      </c>
      <c r="I61" s="150">
        <f>ROUNDUP(((25*H61^2)+(2853*H61))*0.0001/E61,-2)</f>
        <v>2600</v>
      </c>
    </row>
    <row r="62" spans="1:9" ht="15" customHeight="1" x14ac:dyDescent="0.15">
      <c r="A62" s="157"/>
      <c r="B62" s="23" t="s">
        <v>76</v>
      </c>
      <c r="C62" s="7">
        <v>9</v>
      </c>
      <c r="D62" s="8">
        <f>(説明!$G$36*1.05/C62)*E$61</f>
        <v>53853.333333333336</v>
      </c>
      <c r="E62" s="148"/>
      <c r="F62" s="148"/>
      <c r="G62" s="148"/>
      <c r="H62" s="148"/>
      <c r="I62" s="148"/>
    </row>
    <row r="63" spans="1:9" ht="15" customHeight="1" x14ac:dyDescent="0.15">
      <c r="A63" s="157"/>
      <c r="B63" s="23" t="s">
        <v>77</v>
      </c>
      <c r="C63" s="7">
        <v>8</v>
      </c>
      <c r="D63" s="8">
        <f>(説明!$G$36*1.05/C63)*E$61</f>
        <v>60585</v>
      </c>
      <c r="E63" s="148"/>
      <c r="F63" s="148"/>
      <c r="G63" s="148"/>
      <c r="H63" s="148"/>
      <c r="I63" s="148"/>
    </row>
    <row r="64" spans="1:9" ht="15" customHeight="1" x14ac:dyDescent="0.15">
      <c r="A64" s="157"/>
      <c r="B64" s="23" t="s">
        <v>78</v>
      </c>
      <c r="C64" s="7">
        <v>7</v>
      </c>
      <c r="D64" s="8">
        <f>(説明!$G$36*1.05/C64)*E$61</f>
        <v>69240</v>
      </c>
      <c r="E64" s="148"/>
      <c r="F64" s="148"/>
      <c r="G64" s="148"/>
      <c r="H64" s="148"/>
      <c r="I64" s="148"/>
    </row>
    <row r="65" spans="1:9" ht="15" customHeight="1" x14ac:dyDescent="0.15">
      <c r="A65" s="157"/>
      <c r="B65" s="23" t="s">
        <v>79</v>
      </c>
      <c r="C65" s="7">
        <v>6</v>
      </c>
      <c r="D65" s="8">
        <f>(説明!$G$36*1.05/C65)*E$61</f>
        <v>80780</v>
      </c>
      <c r="E65" s="148"/>
      <c r="F65" s="148"/>
      <c r="G65" s="148"/>
      <c r="H65" s="148"/>
      <c r="I65" s="148"/>
    </row>
    <row r="66" spans="1:9" ht="15" customHeight="1" x14ac:dyDescent="0.15">
      <c r="A66" s="157"/>
      <c r="B66" s="23" t="s">
        <v>80</v>
      </c>
      <c r="C66" s="7">
        <v>5</v>
      </c>
      <c r="D66" s="8">
        <f>(説明!$G$36*1.05/C66)*E$61</f>
        <v>96936</v>
      </c>
      <c r="E66" s="148"/>
      <c r="F66" s="148"/>
      <c r="G66" s="148"/>
      <c r="H66" s="148"/>
      <c r="I66" s="148"/>
    </row>
    <row r="67" spans="1:9" ht="15" customHeight="1" thickBot="1" x14ac:dyDescent="0.2">
      <c r="A67" s="158"/>
      <c r="B67" s="25" t="s">
        <v>81</v>
      </c>
      <c r="C67" s="11">
        <v>5</v>
      </c>
      <c r="D67" s="12">
        <f>(説明!$G$36*1.05/C67)*E$61</f>
        <v>96936</v>
      </c>
      <c r="E67" s="149"/>
      <c r="F67" s="149"/>
      <c r="G67" s="149"/>
      <c r="H67" s="149"/>
      <c r="I67" s="149"/>
    </row>
    <row r="68" spans="1:9" ht="15" customHeight="1" thickTop="1" x14ac:dyDescent="0.15">
      <c r="A68" s="159">
        <v>2000</v>
      </c>
      <c r="B68" s="26" t="s">
        <v>68</v>
      </c>
      <c r="C68" s="13">
        <v>11</v>
      </c>
      <c r="D68" s="60">
        <f>(説明!$G$36*1.05/C68)*E$68</f>
        <v>44061.818181818184</v>
      </c>
      <c r="E68" s="150">
        <v>4</v>
      </c>
      <c r="F68" s="150">
        <f>7000*E68</f>
        <v>28000</v>
      </c>
      <c r="G68" s="150">
        <f>A68*2</f>
        <v>4000</v>
      </c>
      <c r="H68" s="150">
        <f>A68+25</f>
        <v>2025</v>
      </c>
      <c r="I68" s="150">
        <f>ROUNDUP(((25*H68^2)+(2853*H68))*0.0001/E68,-2)</f>
        <v>2800</v>
      </c>
    </row>
    <row r="69" spans="1:9" ht="15" customHeight="1" x14ac:dyDescent="0.15">
      <c r="A69" s="157"/>
      <c r="B69" s="23" t="s">
        <v>76</v>
      </c>
      <c r="C69" s="7">
        <v>9</v>
      </c>
      <c r="D69" s="8">
        <f>(説明!$G$36*1.05/C69)*E$68</f>
        <v>53853.333333333336</v>
      </c>
      <c r="E69" s="148"/>
      <c r="F69" s="148"/>
      <c r="G69" s="148"/>
      <c r="H69" s="148"/>
      <c r="I69" s="148"/>
    </row>
    <row r="70" spans="1:9" ht="15" customHeight="1" x14ac:dyDescent="0.15">
      <c r="A70" s="157"/>
      <c r="B70" s="23" t="s">
        <v>77</v>
      </c>
      <c r="C70" s="7">
        <v>8</v>
      </c>
      <c r="D70" s="8">
        <f>(説明!$G$36*1.05/C70)*E$68</f>
        <v>60585</v>
      </c>
      <c r="E70" s="148"/>
      <c r="F70" s="148"/>
      <c r="G70" s="148"/>
      <c r="H70" s="148"/>
      <c r="I70" s="148"/>
    </row>
    <row r="71" spans="1:9" ht="15" customHeight="1" x14ac:dyDescent="0.15">
      <c r="A71" s="157"/>
      <c r="B71" s="23" t="s">
        <v>78</v>
      </c>
      <c r="C71" s="7">
        <v>7</v>
      </c>
      <c r="D71" s="8">
        <f>(説明!$G$36*1.05/C71)*E$68</f>
        <v>69240</v>
      </c>
      <c r="E71" s="148"/>
      <c r="F71" s="148"/>
      <c r="G71" s="148"/>
      <c r="H71" s="148"/>
      <c r="I71" s="148"/>
    </row>
    <row r="72" spans="1:9" ht="15" customHeight="1" x14ac:dyDescent="0.15">
      <c r="A72" s="157"/>
      <c r="B72" s="23" t="s">
        <v>79</v>
      </c>
      <c r="C72" s="7">
        <v>6</v>
      </c>
      <c r="D72" s="8">
        <f>(説明!$G$36*1.05/C72)*E$68</f>
        <v>80780</v>
      </c>
      <c r="E72" s="148"/>
      <c r="F72" s="148"/>
      <c r="G72" s="148"/>
      <c r="H72" s="148"/>
      <c r="I72" s="148"/>
    </row>
    <row r="73" spans="1:9" ht="15" customHeight="1" x14ac:dyDescent="0.15">
      <c r="A73" s="157"/>
      <c r="B73" s="23" t="s">
        <v>80</v>
      </c>
      <c r="C73" s="7">
        <v>5</v>
      </c>
      <c r="D73" s="8">
        <f>(説明!$G$36*1.05/C73)*E$68</f>
        <v>96936</v>
      </c>
      <c r="E73" s="148"/>
      <c r="F73" s="148"/>
      <c r="G73" s="148"/>
      <c r="H73" s="148"/>
      <c r="I73" s="148"/>
    </row>
    <row r="74" spans="1:9" ht="15" customHeight="1" thickBot="1" x14ac:dyDescent="0.2">
      <c r="A74" s="164"/>
      <c r="B74" s="66" t="s">
        <v>81</v>
      </c>
      <c r="C74" s="67">
        <v>5</v>
      </c>
      <c r="D74" s="63">
        <f>(説明!$G$36*1.05/C74)*E$68</f>
        <v>96936</v>
      </c>
      <c r="E74" s="152"/>
      <c r="F74" s="152"/>
      <c r="G74" s="152"/>
      <c r="H74" s="152"/>
      <c r="I74" s="152"/>
    </row>
    <row r="75" spans="1:9" ht="15" customHeight="1" thickTop="1" x14ac:dyDescent="0.15">
      <c r="A75" s="161">
        <v>2050</v>
      </c>
      <c r="B75" s="68" t="s">
        <v>68</v>
      </c>
      <c r="C75" s="69">
        <v>14</v>
      </c>
      <c r="D75" s="70">
        <f>(説明!$G$36*1.05/C75)*E$75</f>
        <v>43275</v>
      </c>
      <c r="E75" s="151">
        <v>5</v>
      </c>
      <c r="F75" s="151">
        <f>7000*E75</f>
        <v>35000</v>
      </c>
      <c r="G75" s="151">
        <f>A75*2</f>
        <v>4100</v>
      </c>
      <c r="H75" s="151">
        <f>A75+25</f>
        <v>2075</v>
      </c>
      <c r="I75" s="151">
        <f>ROUNDUP(((25*H75^2)+(2853*H75))*0.0001/E75,-2)</f>
        <v>2300</v>
      </c>
    </row>
    <row r="76" spans="1:9" ht="15" customHeight="1" x14ac:dyDescent="0.15">
      <c r="A76" s="157"/>
      <c r="B76" s="23" t="s">
        <v>76</v>
      </c>
      <c r="C76" s="7">
        <v>11</v>
      </c>
      <c r="D76" s="8">
        <f>(説明!$G$36*1.05/C76)*E$75</f>
        <v>55077.272727272728</v>
      </c>
      <c r="E76" s="148"/>
      <c r="F76" s="148"/>
      <c r="G76" s="148"/>
      <c r="H76" s="148"/>
      <c r="I76" s="148"/>
    </row>
    <row r="77" spans="1:9" ht="15" customHeight="1" x14ac:dyDescent="0.15">
      <c r="A77" s="157"/>
      <c r="B77" s="23" t="s">
        <v>77</v>
      </c>
      <c r="C77" s="7">
        <v>9</v>
      </c>
      <c r="D77" s="8">
        <f>(説明!$G$36*1.05/C77)*E$75</f>
        <v>67316.666666666672</v>
      </c>
      <c r="E77" s="148"/>
      <c r="F77" s="148"/>
      <c r="G77" s="148"/>
      <c r="H77" s="148"/>
      <c r="I77" s="148"/>
    </row>
    <row r="78" spans="1:9" ht="15" customHeight="1" x14ac:dyDescent="0.15">
      <c r="A78" s="157"/>
      <c r="B78" s="23" t="s">
        <v>78</v>
      </c>
      <c r="C78" s="7">
        <v>8</v>
      </c>
      <c r="D78" s="8">
        <f>(説明!$G$36*1.05/C78)*E$75</f>
        <v>75731.25</v>
      </c>
      <c r="E78" s="148"/>
      <c r="F78" s="148"/>
      <c r="G78" s="148"/>
      <c r="H78" s="148"/>
      <c r="I78" s="148"/>
    </row>
    <row r="79" spans="1:9" ht="15" customHeight="1" x14ac:dyDescent="0.15">
      <c r="A79" s="157"/>
      <c r="B79" s="23" t="s">
        <v>79</v>
      </c>
      <c r="C79" s="7">
        <v>7</v>
      </c>
      <c r="D79" s="8">
        <f>(説明!$G$36*1.05/C79)*E$75</f>
        <v>86550</v>
      </c>
      <c r="E79" s="148"/>
      <c r="F79" s="148"/>
      <c r="G79" s="148"/>
      <c r="H79" s="148"/>
      <c r="I79" s="148"/>
    </row>
    <row r="80" spans="1:9" ht="15" customHeight="1" x14ac:dyDescent="0.15">
      <c r="A80" s="157"/>
      <c r="B80" s="23" t="s">
        <v>80</v>
      </c>
      <c r="C80" s="7">
        <v>6</v>
      </c>
      <c r="D80" s="8">
        <f>(説明!$G$36*1.05/C80)*E$75</f>
        <v>100975</v>
      </c>
      <c r="E80" s="148"/>
      <c r="F80" s="148"/>
      <c r="G80" s="148"/>
      <c r="H80" s="148"/>
      <c r="I80" s="148"/>
    </row>
    <row r="81" spans="1:9" ht="15" customHeight="1" thickBot="1" x14ac:dyDescent="0.2">
      <c r="A81" s="164"/>
      <c r="B81" s="66" t="s">
        <v>81</v>
      </c>
      <c r="C81" s="67">
        <v>5</v>
      </c>
      <c r="D81" s="63">
        <f>(説明!$G$36*1.05/C81)*E$75</f>
        <v>121170</v>
      </c>
      <c r="E81" s="152"/>
      <c r="F81" s="152"/>
      <c r="G81" s="152"/>
      <c r="H81" s="152"/>
      <c r="I81" s="152"/>
    </row>
    <row r="82" spans="1:9" ht="15" customHeight="1" thickTop="1" x14ac:dyDescent="0.15">
      <c r="A82" s="156">
        <v>2100</v>
      </c>
      <c r="B82" s="22" t="s">
        <v>68</v>
      </c>
      <c r="C82" s="5">
        <v>13</v>
      </c>
      <c r="D82" s="61">
        <f>(説明!$G$36*1.05/C82)*E$82</f>
        <v>46603.846153846156</v>
      </c>
      <c r="E82" s="148">
        <v>5</v>
      </c>
      <c r="F82" s="148">
        <f>7000*E82</f>
        <v>35000</v>
      </c>
      <c r="G82" s="148">
        <f>A82*2</f>
        <v>4200</v>
      </c>
      <c r="H82" s="148">
        <f>A82+25</f>
        <v>2125</v>
      </c>
      <c r="I82" s="148">
        <f>ROUNDUP(((25*H82^2)+(2853*H82))*0.0001/E82,-2)</f>
        <v>2400</v>
      </c>
    </row>
    <row r="83" spans="1:9" ht="15" customHeight="1" x14ac:dyDescent="0.15">
      <c r="A83" s="157"/>
      <c r="B83" s="23" t="s">
        <v>76</v>
      </c>
      <c r="C83" s="7">
        <v>11</v>
      </c>
      <c r="D83" s="8">
        <f>(説明!$G$36*1.05/C83)*E$82</f>
        <v>55077.272727272728</v>
      </c>
      <c r="E83" s="148"/>
      <c r="F83" s="148"/>
      <c r="G83" s="148"/>
      <c r="H83" s="148"/>
      <c r="I83" s="148"/>
    </row>
    <row r="84" spans="1:9" ht="15" customHeight="1" x14ac:dyDescent="0.15">
      <c r="A84" s="157"/>
      <c r="B84" s="23" t="s">
        <v>77</v>
      </c>
      <c r="C84" s="7">
        <v>9</v>
      </c>
      <c r="D84" s="8">
        <f>(説明!$G$36*1.05/C84)*E$82</f>
        <v>67316.666666666672</v>
      </c>
      <c r="E84" s="148"/>
      <c r="F84" s="148"/>
      <c r="G84" s="148"/>
      <c r="H84" s="148"/>
      <c r="I84" s="148"/>
    </row>
    <row r="85" spans="1:9" ht="15" customHeight="1" x14ac:dyDescent="0.15">
      <c r="A85" s="157"/>
      <c r="B85" s="23" t="s">
        <v>78</v>
      </c>
      <c r="C85" s="7">
        <v>8</v>
      </c>
      <c r="D85" s="8">
        <f>(説明!$G$36*1.05/C85)*E$82</f>
        <v>75731.25</v>
      </c>
      <c r="E85" s="148"/>
      <c r="F85" s="148"/>
      <c r="G85" s="148"/>
      <c r="H85" s="148"/>
      <c r="I85" s="148"/>
    </row>
    <row r="86" spans="1:9" ht="15" customHeight="1" x14ac:dyDescent="0.15">
      <c r="A86" s="157"/>
      <c r="B86" s="23" t="s">
        <v>79</v>
      </c>
      <c r="C86" s="7">
        <v>7</v>
      </c>
      <c r="D86" s="8">
        <f>(説明!$G$36*1.05/C86)*E$82</f>
        <v>86550</v>
      </c>
      <c r="E86" s="148"/>
      <c r="F86" s="148"/>
      <c r="G86" s="148"/>
      <c r="H86" s="148"/>
      <c r="I86" s="148"/>
    </row>
    <row r="87" spans="1:9" ht="15" customHeight="1" x14ac:dyDescent="0.15">
      <c r="A87" s="157"/>
      <c r="B87" s="23" t="s">
        <v>80</v>
      </c>
      <c r="C87" s="7">
        <v>6</v>
      </c>
      <c r="D87" s="8">
        <f>(説明!$G$36*1.05/C87)*E$82</f>
        <v>100975</v>
      </c>
      <c r="E87" s="148"/>
      <c r="F87" s="148"/>
      <c r="G87" s="148"/>
      <c r="H87" s="148"/>
      <c r="I87" s="148"/>
    </row>
    <row r="88" spans="1:9" ht="15" customHeight="1" thickBot="1" x14ac:dyDescent="0.2">
      <c r="A88" s="160"/>
      <c r="B88" s="24" t="s">
        <v>81</v>
      </c>
      <c r="C88" s="9">
        <v>5</v>
      </c>
      <c r="D88" s="10">
        <f>(説明!$G$36*1.05/C88)*E$82</f>
        <v>121170</v>
      </c>
      <c r="E88" s="149"/>
      <c r="F88" s="149"/>
      <c r="G88" s="149"/>
      <c r="H88" s="149"/>
      <c r="I88" s="149"/>
    </row>
    <row r="89" spans="1:9" ht="15" customHeight="1" thickTop="1" x14ac:dyDescent="0.15">
      <c r="A89" s="156">
        <v>2150</v>
      </c>
      <c r="B89" s="22" t="s">
        <v>68</v>
      </c>
      <c r="C89" s="5">
        <v>13</v>
      </c>
      <c r="D89" s="6">
        <f>(説明!$G$36*1.05/C89)*E$89</f>
        <v>46603.846153846156</v>
      </c>
      <c r="E89" s="150">
        <v>5</v>
      </c>
      <c r="F89" s="150">
        <f>7000*E89</f>
        <v>35000</v>
      </c>
      <c r="G89" s="150">
        <f>A89*2</f>
        <v>4300</v>
      </c>
      <c r="H89" s="167">
        <f>A89+25</f>
        <v>2175</v>
      </c>
      <c r="I89" s="150">
        <f>ROUNDUP(((25*H89^2)+(2853*H89))*0.0001/E89,-2)</f>
        <v>2500</v>
      </c>
    </row>
    <row r="90" spans="1:9" ht="15" customHeight="1" x14ac:dyDescent="0.15">
      <c r="A90" s="157"/>
      <c r="B90" s="23" t="s">
        <v>76</v>
      </c>
      <c r="C90" s="7">
        <v>11</v>
      </c>
      <c r="D90" s="8">
        <f>(説明!$G$36*1.05/C90)*E$89</f>
        <v>55077.272727272728</v>
      </c>
      <c r="E90" s="148"/>
      <c r="F90" s="148"/>
      <c r="G90" s="148"/>
      <c r="H90" s="148"/>
      <c r="I90" s="148"/>
    </row>
    <row r="91" spans="1:9" ht="15" customHeight="1" x14ac:dyDescent="0.15">
      <c r="A91" s="157"/>
      <c r="B91" s="23" t="s">
        <v>77</v>
      </c>
      <c r="C91" s="7">
        <v>9</v>
      </c>
      <c r="D91" s="8">
        <f>(説明!$G$36*1.05/C91)*E$89</f>
        <v>67316.666666666672</v>
      </c>
      <c r="E91" s="148"/>
      <c r="F91" s="148"/>
      <c r="G91" s="148"/>
      <c r="H91" s="148"/>
      <c r="I91" s="148"/>
    </row>
    <row r="92" spans="1:9" ht="15" customHeight="1" x14ac:dyDescent="0.15">
      <c r="A92" s="157"/>
      <c r="B92" s="23" t="s">
        <v>78</v>
      </c>
      <c r="C92" s="7">
        <v>8</v>
      </c>
      <c r="D92" s="8">
        <f>(説明!$G$36*1.05/C92)*E$89</f>
        <v>75731.25</v>
      </c>
      <c r="E92" s="148"/>
      <c r="F92" s="148"/>
      <c r="G92" s="148"/>
      <c r="H92" s="148"/>
      <c r="I92" s="148"/>
    </row>
    <row r="93" spans="1:9" ht="15" customHeight="1" x14ac:dyDescent="0.15">
      <c r="A93" s="157"/>
      <c r="B93" s="23" t="s">
        <v>79</v>
      </c>
      <c r="C93" s="7">
        <v>7</v>
      </c>
      <c r="D93" s="8">
        <f>(説明!$G$36*1.05/C93)*E$89</f>
        <v>86550</v>
      </c>
      <c r="E93" s="148"/>
      <c r="F93" s="148"/>
      <c r="G93" s="148"/>
      <c r="H93" s="148"/>
      <c r="I93" s="148"/>
    </row>
    <row r="94" spans="1:9" ht="15" customHeight="1" x14ac:dyDescent="0.15">
      <c r="A94" s="157"/>
      <c r="B94" s="23" t="s">
        <v>80</v>
      </c>
      <c r="C94" s="7">
        <v>6</v>
      </c>
      <c r="D94" s="8">
        <f>(説明!$G$36*1.05/C94)*E$89</f>
        <v>100975</v>
      </c>
      <c r="E94" s="148"/>
      <c r="F94" s="148"/>
      <c r="G94" s="148"/>
      <c r="H94" s="148"/>
      <c r="I94" s="148"/>
    </row>
    <row r="95" spans="1:9" ht="15" customHeight="1" thickBot="1" x14ac:dyDescent="0.2">
      <c r="A95" s="158"/>
      <c r="B95" s="25" t="s">
        <v>81</v>
      </c>
      <c r="C95" s="11">
        <v>5</v>
      </c>
      <c r="D95" s="12">
        <f>(説明!$G$36*1.05/C95)*E$89</f>
        <v>121170</v>
      </c>
      <c r="E95" s="149"/>
      <c r="F95" s="149"/>
      <c r="G95" s="149"/>
      <c r="H95" s="149"/>
      <c r="I95" s="149"/>
    </row>
    <row r="96" spans="1:9" ht="15" customHeight="1" thickTop="1" x14ac:dyDescent="0.15">
      <c r="A96" s="159">
        <v>2200</v>
      </c>
      <c r="B96" s="26" t="s">
        <v>68</v>
      </c>
      <c r="C96" s="13">
        <v>13</v>
      </c>
      <c r="D96" s="14">
        <f>(説明!$G$36*1.05/C96)*E$96</f>
        <v>46603.846153846156</v>
      </c>
      <c r="E96" s="150">
        <v>5</v>
      </c>
      <c r="F96" s="150">
        <f>7000*E96</f>
        <v>35000</v>
      </c>
      <c r="G96" s="150">
        <f>A96*2</f>
        <v>4400</v>
      </c>
      <c r="H96" s="150">
        <f>A96+25</f>
        <v>2225</v>
      </c>
      <c r="I96" s="150">
        <f>ROUNDUP(((25*H96^2)+(2853*H96))*0.0001/E96,-2)</f>
        <v>2700</v>
      </c>
    </row>
    <row r="97" spans="1:9" ht="15" customHeight="1" x14ac:dyDescent="0.15">
      <c r="A97" s="157"/>
      <c r="B97" s="23" t="s">
        <v>76</v>
      </c>
      <c r="C97" s="7">
        <v>11</v>
      </c>
      <c r="D97" s="8">
        <f>(説明!$G$36*1.05/C97)*E$96</f>
        <v>55077.272727272728</v>
      </c>
      <c r="E97" s="148"/>
      <c r="F97" s="148"/>
      <c r="G97" s="148"/>
      <c r="H97" s="148"/>
      <c r="I97" s="148"/>
    </row>
    <row r="98" spans="1:9" ht="15" customHeight="1" x14ac:dyDescent="0.15">
      <c r="A98" s="157"/>
      <c r="B98" s="23" t="s">
        <v>77</v>
      </c>
      <c r="C98" s="7">
        <v>9</v>
      </c>
      <c r="D98" s="8">
        <f>(説明!$G$36*1.05/C98)*E$96</f>
        <v>67316.666666666672</v>
      </c>
      <c r="E98" s="148"/>
      <c r="F98" s="148"/>
      <c r="G98" s="148"/>
      <c r="H98" s="148"/>
      <c r="I98" s="148"/>
    </row>
    <row r="99" spans="1:9" ht="15" customHeight="1" x14ac:dyDescent="0.15">
      <c r="A99" s="157"/>
      <c r="B99" s="23" t="s">
        <v>78</v>
      </c>
      <c r="C99" s="7">
        <v>8</v>
      </c>
      <c r="D99" s="8">
        <f>(説明!$G$36*1.05/C99)*E$96</f>
        <v>75731.25</v>
      </c>
      <c r="E99" s="148"/>
      <c r="F99" s="148"/>
      <c r="G99" s="148"/>
      <c r="H99" s="148"/>
      <c r="I99" s="148"/>
    </row>
    <row r="100" spans="1:9" ht="15" customHeight="1" x14ac:dyDescent="0.15">
      <c r="A100" s="157"/>
      <c r="B100" s="23" t="s">
        <v>79</v>
      </c>
      <c r="C100" s="7">
        <v>7</v>
      </c>
      <c r="D100" s="8">
        <f>(説明!$G$36*1.05/C100)*E$96</f>
        <v>86550</v>
      </c>
      <c r="E100" s="148"/>
      <c r="F100" s="148"/>
      <c r="G100" s="148"/>
      <c r="H100" s="148"/>
      <c r="I100" s="148"/>
    </row>
    <row r="101" spans="1:9" ht="15" customHeight="1" x14ac:dyDescent="0.15">
      <c r="A101" s="157"/>
      <c r="B101" s="23" t="s">
        <v>80</v>
      </c>
      <c r="C101" s="7">
        <v>6</v>
      </c>
      <c r="D101" s="8">
        <f>(説明!$G$36*1.05/C101)*E$96</f>
        <v>100975</v>
      </c>
      <c r="E101" s="148"/>
      <c r="F101" s="148"/>
      <c r="G101" s="148"/>
      <c r="H101" s="148"/>
      <c r="I101" s="148"/>
    </row>
    <row r="102" spans="1:9" ht="15" customHeight="1" x14ac:dyDescent="0.15">
      <c r="A102" s="157"/>
      <c r="B102" s="23" t="s">
        <v>81</v>
      </c>
      <c r="C102" s="7">
        <v>5</v>
      </c>
      <c r="D102" s="8">
        <f>(説明!$G$36*1.05/C102)*E$96</f>
        <v>121170</v>
      </c>
      <c r="E102" s="153"/>
      <c r="F102" s="153"/>
      <c r="G102" s="153"/>
      <c r="H102" s="153"/>
      <c r="I102" s="153"/>
    </row>
    <row r="103" spans="1:9" x14ac:dyDescent="0.15">
      <c r="A103" t="s">
        <v>18</v>
      </c>
      <c r="B103" s="16"/>
      <c r="C103" s="16"/>
      <c r="D103" t="s">
        <v>90</v>
      </c>
      <c r="E103" s="17"/>
      <c r="F103" s="17"/>
      <c r="G103" s="17"/>
      <c r="H103" s="17"/>
      <c r="I103" s="88" t="s">
        <v>66</v>
      </c>
    </row>
    <row r="104" spans="1:9" ht="15" customHeight="1" thickBot="1" x14ac:dyDescent="0.2">
      <c r="A104" s="18" t="s">
        <v>1</v>
      </c>
      <c r="B104" s="19" t="s">
        <v>0</v>
      </c>
      <c r="C104" s="3" t="s">
        <v>6</v>
      </c>
      <c r="D104" s="20" t="s">
        <v>2</v>
      </c>
      <c r="E104" s="155" t="s">
        <v>3</v>
      </c>
      <c r="F104" s="155"/>
      <c r="G104" s="21" t="s">
        <v>4</v>
      </c>
      <c r="H104" s="21"/>
      <c r="I104" s="21" t="s">
        <v>5</v>
      </c>
    </row>
    <row r="105" spans="1:9" ht="15" customHeight="1" x14ac:dyDescent="0.15">
      <c r="A105" s="156">
        <v>2250</v>
      </c>
      <c r="B105" s="22" t="s">
        <v>68</v>
      </c>
      <c r="C105" s="5">
        <v>13</v>
      </c>
      <c r="D105" s="6">
        <f>(説明!$G$36*1.05/C105)*E$105</f>
        <v>46603.846153846156</v>
      </c>
      <c r="E105" s="148">
        <v>5</v>
      </c>
      <c r="F105" s="148">
        <f>7000*E105</f>
        <v>35000</v>
      </c>
      <c r="G105" s="148">
        <f>A105*2</f>
        <v>4500</v>
      </c>
      <c r="H105" s="167">
        <f>A105+25</f>
        <v>2275</v>
      </c>
      <c r="I105" s="167">
        <f>ROUNDUP(((25*H105^2)+(2853*H105))*0.0001/E105,-2)</f>
        <v>2800</v>
      </c>
    </row>
    <row r="106" spans="1:9" ht="15" customHeight="1" x14ac:dyDescent="0.15">
      <c r="A106" s="157"/>
      <c r="B106" s="23" t="s">
        <v>76</v>
      </c>
      <c r="C106" s="7">
        <v>11</v>
      </c>
      <c r="D106" s="8">
        <f>(説明!$G$36*1.05/C106)*E$105</f>
        <v>55077.272727272728</v>
      </c>
      <c r="E106" s="148"/>
      <c r="F106" s="148"/>
      <c r="G106" s="148"/>
      <c r="H106" s="148"/>
      <c r="I106" s="148"/>
    </row>
    <row r="107" spans="1:9" ht="15" customHeight="1" x14ac:dyDescent="0.15">
      <c r="A107" s="157"/>
      <c r="B107" s="23" t="s">
        <v>77</v>
      </c>
      <c r="C107" s="7">
        <v>9</v>
      </c>
      <c r="D107" s="8">
        <f>(説明!$G$36*1.05/C107)*E$105</f>
        <v>67316.666666666672</v>
      </c>
      <c r="E107" s="148"/>
      <c r="F107" s="148"/>
      <c r="G107" s="148"/>
      <c r="H107" s="148"/>
      <c r="I107" s="148"/>
    </row>
    <row r="108" spans="1:9" ht="15" customHeight="1" x14ac:dyDescent="0.15">
      <c r="A108" s="157"/>
      <c r="B108" s="23" t="s">
        <v>78</v>
      </c>
      <c r="C108" s="7">
        <v>8</v>
      </c>
      <c r="D108" s="8">
        <f>(説明!$G$36*1.05/C108)*E$105</f>
        <v>75731.25</v>
      </c>
      <c r="E108" s="148"/>
      <c r="F108" s="148"/>
      <c r="G108" s="148"/>
      <c r="H108" s="148"/>
      <c r="I108" s="148"/>
    </row>
    <row r="109" spans="1:9" ht="15" customHeight="1" x14ac:dyDescent="0.15">
      <c r="A109" s="157"/>
      <c r="B109" s="23" t="s">
        <v>79</v>
      </c>
      <c r="C109" s="7">
        <v>7</v>
      </c>
      <c r="D109" s="8">
        <f>(説明!$G$36*1.05/C109)*E$105</f>
        <v>86550</v>
      </c>
      <c r="E109" s="148"/>
      <c r="F109" s="148"/>
      <c r="G109" s="148"/>
      <c r="H109" s="148"/>
      <c r="I109" s="148"/>
    </row>
    <row r="110" spans="1:9" ht="15" customHeight="1" x14ac:dyDescent="0.15">
      <c r="A110" s="157"/>
      <c r="B110" s="23" t="s">
        <v>80</v>
      </c>
      <c r="C110" s="7">
        <v>6</v>
      </c>
      <c r="D110" s="8">
        <f>(説明!$G$36*1.05/C110)*E$105</f>
        <v>100975</v>
      </c>
      <c r="E110" s="148"/>
      <c r="F110" s="148"/>
      <c r="G110" s="148"/>
      <c r="H110" s="148"/>
      <c r="I110" s="148"/>
    </row>
    <row r="111" spans="1:9" ht="15" customHeight="1" thickBot="1" x14ac:dyDescent="0.2">
      <c r="A111" s="160"/>
      <c r="B111" s="24" t="s">
        <v>81</v>
      </c>
      <c r="C111" s="9">
        <v>5</v>
      </c>
      <c r="D111" s="10">
        <f>(説明!$G$36*1.05/C111)*E$105</f>
        <v>121170</v>
      </c>
      <c r="E111" s="149"/>
      <c r="F111" s="149"/>
      <c r="G111" s="149"/>
      <c r="H111" s="149"/>
      <c r="I111" s="149"/>
    </row>
    <row r="112" spans="1:9" ht="15" customHeight="1" thickTop="1" x14ac:dyDescent="0.15">
      <c r="A112" s="156">
        <v>2300</v>
      </c>
      <c r="B112" s="22" t="s">
        <v>68</v>
      </c>
      <c r="C112" s="5">
        <v>13</v>
      </c>
      <c r="D112" s="6">
        <f>(説明!$G$36*1.05/C112)*E$112</f>
        <v>46603.846153846156</v>
      </c>
      <c r="E112" s="150">
        <v>5</v>
      </c>
      <c r="F112" s="150">
        <f>7000*E112</f>
        <v>35000</v>
      </c>
      <c r="G112" s="150">
        <f>A112*2</f>
        <v>4600</v>
      </c>
      <c r="H112" s="167">
        <f>A112+25</f>
        <v>2325</v>
      </c>
      <c r="I112" s="150">
        <f>ROUNDUP(((25*H112^2)+(2853*H112))*0.0001/E112,-2)</f>
        <v>2900</v>
      </c>
    </row>
    <row r="113" spans="1:9" ht="15" customHeight="1" x14ac:dyDescent="0.15">
      <c r="A113" s="157"/>
      <c r="B113" s="23" t="s">
        <v>76</v>
      </c>
      <c r="C113" s="7">
        <v>11</v>
      </c>
      <c r="D113" s="8">
        <f>(説明!$G$36*1.05/C113)*E$112</f>
        <v>55077.272727272728</v>
      </c>
      <c r="E113" s="148"/>
      <c r="F113" s="148"/>
      <c r="G113" s="148"/>
      <c r="H113" s="148"/>
      <c r="I113" s="148"/>
    </row>
    <row r="114" spans="1:9" ht="15" customHeight="1" x14ac:dyDescent="0.15">
      <c r="A114" s="157"/>
      <c r="B114" s="23" t="s">
        <v>77</v>
      </c>
      <c r="C114" s="7">
        <v>9</v>
      </c>
      <c r="D114" s="8">
        <f>(説明!$G$36*1.05/C114)*E$112</f>
        <v>67316.666666666672</v>
      </c>
      <c r="E114" s="148"/>
      <c r="F114" s="148"/>
      <c r="G114" s="148"/>
      <c r="H114" s="148"/>
      <c r="I114" s="148"/>
    </row>
    <row r="115" spans="1:9" ht="15" customHeight="1" x14ac:dyDescent="0.15">
      <c r="A115" s="157"/>
      <c r="B115" s="23" t="s">
        <v>78</v>
      </c>
      <c r="C115" s="7">
        <v>8</v>
      </c>
      <c r="D115" s="8">
        <f>(説明!$G$36*1.05/C115)*E$112</f>
        <v>75731.25</v>
      </c>
      <c r="E115" s="148"/>
      <c r="F115" s="148"/>
      <c r="G115" s="148"/>
      <c r="H115" s="148"/>
      <c r="I115" s="148"/>
    </row>
    <row r="116" spans="1:9" ht="15" customHeight="1" x14ac:dyDescent="0.15">
      <c r="A116" s="157"/>
      <c r="B116" s="23" t="s">
        <v>79</v>
      </c>
      <c r="C116" s="7">
        <v>7</v>
      </c>
      <c r="D116" s="8">
        <f>(説明!$G$36*1.05/C116)*E$112</f>
        <v>86550</v>
      </c>
      <c r="E116" s="148"/>
      <c r="F116" s="148"/>
      <c r="G116" s="148"/>
      <c r="H116" s="148"/>
      <c r="I116" s="148"/>
    </row>
    <row r="117" spans="1:9" ht="15" customHeight="1" x14ac:dyDescent="0.15">
      <c r="A117" s="157"/>
      <c r="B117" s="23" t="s">
        <v>80</v>
      </c>
      <c r="C117" s="7">
        <v>6</v>
      </c>
      <c r="D117" s="8">
        <f>(説明!$G$36*1.05/C117)*E$112</f>
        <v>100975</v>
      </c>
      <c r="E117" s="148"/>
      <c r="F117" s="148"/>
      <c r="G117" s="148"/>
      <c r="H117" s="148"/>
      <c r="I117" s="148"/>
    </row>
    <row r="118" spans="1:9" ht="15" customHeight="1" thickBot="1" x14ac:dyDescent="0.2">
      <c r="A118" s="158"/>
      <c r="B118" s="25" t="s">
        <v>81</v>
      </c>
      <c r="C118" s="11">
        <v>5</v>
      </c>
      <c r="D118" s="12">
        <f>(説明!$G$36*1.05/C118)*E$112</f>
        <v>121170</v>
      </c>
      <c r="E118" s="148"/>
      <c r="F118" s="148"/>
      <c r="G118" s="148"/>
      <c r="H118" s="148"/>
      <c r="I118" s="148"/>
    </row>
    <row r="119" spans="1:9" ht="15" customHeight="1" thickTop="1" x14ac:dyDescent="0.15">
      <c r="A119" s="161">
        <v>2350</v>
      </c>
      <c r="B119" s="68" t="s">
        <v>68</v>
      </c>
      <c r="C119" s="69">
        <v>13</v>
      </c>
      <c r="D119" s="70">
        <f>(説明!$G$36*1.05/C119)*E$119</f>
        <v>46603.846153846156</v>
      </c>
      <c r="E119" s="151">
        <v>5</v>
      </c>
      <c r="F119" s="151">
        <f>7000*E119</f>
        <v>35000</v>
      </c>
      <c r="G119" s="151">
        <f>A119*2</f>
        <v>4700</v>
      </c>
      <c r="H119" s="151">
        <f>A119+25</f>
        <v>2375</v>
      </c>
      <c r="I119" s="151">
        <f>ROUNDUP(((25*H119^2)+(2853*H119))*0.0001/E119,-2)</f>
        <v>3000</v>
      </c>
    </row>
    <row r="120" spans="1:9" ht="15" customHeight="1" x14ac:dyDescent="0.15">
      <c r="A120" s="157"/>
      <c r="B120" s="23" t="s">
        <v>76</v>
      </c>
      <c r="C120" s="7">
        <v>11</v>
      </c>
      <c r="D120" s="8">
        <f>(説明!$G$36*1.05/C120)*E$119</f>
        <v>55077.272727272728</v>
      </c>
      <c r="E120" s="148"/>
      <c r="F120" s="148"/>
      <c r="G120" s="148"/>
      <c r="H120" s="148"/>
      <c r="I120" s="148"/>
    </row>
    <row r="121" spans="1:9" ht="15" customHeight="1" x14ac:dyDescent="0.15">
      <c r="A121" s="157"/>
      <c r="B121" s="23" t="s">
        <v>77</v>
      </c>
      <c r="C121" s="7">
        <v>9</v>
      </c>
      <c r="D121" s="8">
        <f>(説明!$G$36*1.05/C121)*E$119</f>
        <v>67316.666666666672</v>
      </c>
      <c r="E121" s="148"/>
      <c r="F121" s="148"/>
      <c r="G121" s="148"/>
      <c r="H121" s="148"/>
      <c r="I121" s="148"/>
    </row>
    <row r="122" spans="1:9" ht="15" customHeight="1" x14ac:dyDescent="0.15">
      <c r="A122" s="157"/>
      <c r="B122" s="23" t="s">
        <v>78</v>
      </c>
      <c r="C122" s="7">
        <v>7</v>
      </c>
      <c r="D122" s="8">
        <f>(説明!$G$36*1.05/C122)*E$119</f>
        <v>86550</v>
      </c>
      <c r="E122" s="148"/>
      <c r="F122" s="148"/>
      <c r="G122" s="148"/>
      <c r="H122" s="148"/>
      <c r="I122" s="148"/>
    </row>
    <row r="123" spans="1:9" ht="15" customHeight="1" x14ac:dyDescent="0.15">
      <c r="A123" s="157"/>
      <c r="B123" s="23" t="s">
        <v>79</v>
      </c>
      <c r="C123" s="7">
        <v>7</v>
      </c>
      <c r="D123" s="8">
        <f>(説明!$G$36*1.05/C123)*E$119</f>
        <v>86550</v>
      </c>
      <c r="E123" s="148"/>
      <c r="F123" s="148"/>
      <c r="G123" s="148"/>
      <c r="H123" s="148"/>
      <c r="I123" s="148"/>
    </row>
    <row r="124" spans="1:9" ht="15" customHeight="1" x14ac:dyDescent="0.15">
      <c r="A124" s="157"/>
      <c r="B124" s="23" t="s">
        <v>80</v>
      </c>
      <c r="C124" s="7">
        <v>6</v>
      </c>
      <c r="D124" s="8">
        <f>(説明!$G$36*1.05/C124)*E$119</f>
        <v>100975</v>
      </c>
      <c r="E124" s="148"/>
      <c r="F124" s="148"/>
      <c r="G124" s="148"/>
      <c r="H124" s="148"/>
      <c r="I124" s="148"/>
    </row>
    <row r="125" spans="1:9" ht="15" customHeight="1" thickBot="1" x14ac:dyDescent="0.2">
      <c r="A125" s="160"/>
      <c r="B125" s="24" t="s">
        <v>81</v>
      </c>
      <c r="C125" s="9">
        <v>5</v>
      </c>
      <c r="D125" s="10">
        <f>(説明!$G$36*1.05/C125)*E$119</f>
        <v>121170</v>
      </c>
      <c r="E125" s="149"/>
      <c r="F125" s="149"/>
      <c r="G125" s="149"/>
      <c r="H125" s="149"/>
      <c r="I125" s="149"/>
    </row>
    <row r="126" spans="1:9" ht="15" customHeight="1" thickTop="1" x14ac:dyDescent="0.15">
      <c r="A126" s="156">
        <v>2400</v>
      </c>
      <c r="B126" s="22" t="s">
        <v>68</v>
      </c>
      <c r="C126" s="5">
        <v>13</v>
      </c>
      <c r="D126" s="6">
        <f>(説明!$G$36*1.05/C126)*E$126</f>
        <v>46603.846153846156</v>
      </c>
      <c r="E126" s="150">
        <v>5</v>
      </c>
      <c r="F126" s="150">
        <f>7000*E126</f>
        <v>35000</v>
      </c>
      <c r="G126" s="150">
        <f>A126*2</f>
        <v>4800</v>
      </c>
      <c r="H126" s="167">
        <f>A126+25</f>
        <v>2425</v>
      </c>
      <c r="I126" s="150">
        <f>ROUNDUP(((25*H126^2)+(2853*H126))*0.0001/E126,-2)</f>
        <v>3100</v>
      </c>
    </row>
    <row r="127" spans="1:9" ht="15" customHeight="1" x14ac:dyDescent="0.15">
      <c r="A127" s="157"/>
      <c r="B127" s="23" t="s">
        <v>76</v>
      </c>
      <c r="C127" s="7">
        <v>11</v>
      </c>
      <c r="D127" s="8">
        <f>(説明!$G$36*1.05/C127)*E$126</f>
        <v>55077.272727272728</v>
      </c>
      <c r="E127" s="148"/>
      <c r="F127" s="148"/>
      <c r="G127" s="148"/>
      <c r="H127" s="148"/>
      <c r="I127" s="148"/>
    </row>
    <row r="128" spans="1:9" ht="15" customHeight="1" x14ac:dyDescent="0.15">
      <c r="A128" s="157"/>
      <c r="B128" s="23" t="s">
        <v>77</v>
      </c>
      <c r="C128" s="7">
        <v>9</v>
      </c>
      <c r="D128" s="8">
        <f>(説明!$G$36*1.05/C128)*E$126</f>
        <v>67316.666666666672</v>
      </c>
      <c r="E128" s="148"/>
      <c r="F128" s="148"/>
      <c r="G128" s="148"/>
      <c r="H128" s="148"/>
      <c r="I128" s="148"/>
    </row>
    <row r="129" spans="1:9" ht="15" customHeight="1" x14ac:dyDescent="0.15">
      <c r="A129" s="157"/>
      <c r="B129" s="23" t="s">
        <v>78</v>
      </c>
      <c r="C129" s="7">
        <v>7</v>
      </c>
      <c r="D129" s="8">
        <f>(説明!$G$36*1.05/C129)*E$126</f>
        <v>86550</v>
      </c>
      <c r="E129" s="148"/>
      <c r="F129" s="148"/>
      <c r="G129" s="148"/>
      <c r="H129" s="148"/>
      <c r="I129" s="148"/>
    </row>
    <row r="130" spans="1:9" ht="15" customHeight="1" x14ac:dyDescent="0.15">
      <c r="A130" s="157"/>
      <c r="B130" s="23" t="s">
        <v>79</v>
      </c>
      <c r="C130" s="7">
        <v>7</v>
      </c>
      <c r="D130" s="8">
        <f>(説明!$G$36*1.05/C130)*E$126</f>
        <v>86550</v>
      </c>
      <c r="E130" s="148"/>
      <c r="F130" s="148"/>
      <c r="G130" s="148"/>
      <c r="H130" s="148"/>
      <c r="I130" s="148"/>
    </row>
    <row r="131" spans="1:9" ht="15" customHeight="1" x14ac:dyDescent="0.15">
      <c r="A131" s="157"/>
      <c r="B131" s="23" t="s">
        <v>80</v>
      </c>
      <c r="C131" s="7">
        <v>6</v>
      </c>
      <c r="D131" s="8">
        <f>(説明!$G$36*1.05/C131)*E$126</f>
        <v>100975</v>
      </c>
      <c r="E131" s="148"/>
      <c r="F131" s="148"/>
      <c r="G131" s="148"/>
      <c r="H131" s="148"/>
      <c r="I131" s="148"/>
    </row>
    <row r="132" spans="1:9" ht="15" customHeight="1" thickBot="1" x14ac:dyDescent="0.2">
      <c r="A132" s="158"/>
      <c r="B132" s="25" t="s">
        <v>81</v>
      </c>
      <c r="C132" s="11">
        <v>5</v>
      </c>
      <c r="D132" s="12">
        <f>(説明!$G$36*1.05/C132)*E$126</f>
        <v>121170</v>
      </c>
      <c r="E132" s="148"/>
      <c r="F132" s="148"/>
      <c r="G132" s="148"/>
      <c r="H132" s="148"/>
      <c r="I132" s="148"/>
    </row>
    <row r="133" spans="1:9" ht="15" customHeight="1" thickTop="1" x14ac:dyDescent="0.15">
      <c r="A133" s="161">
        <v>2450</v>
      </c>
      <c r="B133" s="68" t="s">
        <v>68</v>
      </c>
      <c r="C133" s="69">
        <v>13</v>
      </c>
      <c r="D133" s="70">
        <f>(説明!$G$36*1.05/C133)*E$133</f>
        <v>46603.846153846156</v>
      </c>
      <c r="E133" s="151">
        <v>5</v>
      </c>
      <c r="F133" s="151">
        <f>7000*E133</f>
        <v>35000</v>
      </c>
      <c r="G133" s="151">
        <f>A133*2</f>
        <v>4900</v>
      </c>
      <c r="H133" s="151">
        <f>A133+25</f>
        <v>2475</v>
      </c>
      <c r="I133" s="151">
        <f>ROUNDUP(((25*H133^2)+(2853*H133))*0.0001/E133,-2)</f>
        <v>3300</v>
      </c>
    </row>
    <row r="134" spans="1:9" ht="15" customHeight="1" x14ac:dyDescent="0.15">
      <c r="A134" s="157"/>
      <c r="B134" s="23" t="s">
        <v>76</v>
      </c>
      <c r="C134" s="7">
        <v>10</v>
      </c>
      <c r="D134" s="8">
        <f>(説明!$G$36*1.05/C134)*E$133</f>
        <v>60585</v>
      </c>
      <c r="E134" s="148"/>
      <c r="F134" s="148"/>
      <c r="G134" s="148"/>
      <c r="H134" s="148"/>
      <c r="I134" s="148"/>
    </row>
    <row r="135" spans="1:9" ht="15" customHeight="1" x14ac:dyDescent="0.15">
      <c r="A135" s="157"/>
      <c r="B135" s="23" t="s">
        <v>77</v>
      </c>
      <c r="C135" s="7">
        <v>9</v>
      </c>
      <c r="D135" s="8">
        <f>(説明!$G$36*1.05/C135)*E$133</f>
        <v>67316.666666666672</v>
      </c>
      <c r="E135" s="148"/>
      <c r="F135" s="148"/>
      <c r="G135" s="148"/>
      <c r="H135" s="148"/>
      <c r="I135" s="148"/>
    </row>
    <row r="136" spans="1:9" ht="15" customHeight="1" x14ac:dyDescent="0.15">
      <c r="A136" s="157"/>
      <c r="B136" s="23" t="s">
        <v>78</v>
      </c>
      <c r="C136" s="7">
        <v>7</v>
      </c>
      <c r="D136" s="8">
        <f>(説明!$G$36*1.05/C136)*E$133</f>
        <v>86550</v>
      </c>
      <c r="E136" s="148"/>
      <c r="F136" s="148"/>
      <c r="G136" s="148"/>
      <c r="H136" s="148"/>
      <c r="I136" s="148"/>
    </row>
    <row r="137" spans="1:9" ht="15" customHeight="1" x14ac:dyDescent="0.15">
      <c r="A137" s="157"/>
      <c r="B137" s="23" t="s">
        <v>79</v>
      </c>
      <c r="C137" s="7">
        <v>6</v>
      </c>
      <c r="D137" s="8">
        <f>(説明!$G$36*1.05/C137)*E$133</f>
        <v>100975</v>
      </c>
      <c r="E137" s="148"/>
      <c r="F137" s="148"/>
      <c r="G137" s="148"/>
      <c r="H137" s="148"/>
      <c r="I137" s="148"/>
    </row>
    <row r="138" spans="1:9" ht="15" customHeight="1" x14ac:dyDescent="0.15">
      <c r="A138" s="157"/>
      <c r="B138" s="23" t="s">
        <v>80</v>
      </c>
      <c r="C138" s="7">
        <v>6</v>
      </c>
      <c r="D138" s="8">
        <f>(説明!$G$36*1.05/C138)*E$133</f>
        <v>100975</v>
      </c>
      <c r="E138" s="148"/>
      <c r="F138" s="148"/>
      <c r="G138" s="148"/>
      <c r="H138" s="148"/>
      <c r="I138" s="148"/>
    </row>
    <row r="139" spans="1:9" ht="15" customHeight="1" thickBot="1" x14ac:dyDescent="0.2">
      <c r="A139" s="164"/>
      <c r="B139" s="66" t="s">
        <v>81</v>
      </c>
      <c r="C139" s="67">
        <v>5</v>
      </c>
      <c r="D139" s="63">
        <f>(説明!$G$36*1.05/C139)*E$133</f>
        <v>121170</v>
      </c>
      <c r="E139" s="152"/>
      <c r="F139" s="152"/>
      <c r="G139" s="152"/>
      <c r="H139" s="152"/>
      <c r="I139" s="152"/>
    </row>
    <row r="140" spans="1:9" ht="15" customHeight="1" thickTop="1" x14ac:dyDescent="0.15">
      <c r="A140" s="156">
        <v>2500</v>
      </c>
      <c r="B140" s="22" t="s">
        <v>68</v>
      </c>
      <c r="C140" s="5">
        <v>15</v>
      </c>
      <c r="D140" s="6">
        <f>(説明!$G$36*1.05/C140)*E$140</f>
        <v>48468</v>
      </c>
      <c r="E140" s="148">
        <v>6</v>
      </c>
      <c r="F140" s="148">
        <f>7000*E140</f>
        <v>42000</v>
      </c>
      <c r="G140" s="148">
        <f>A140*2</f>
        <v>5000</v>
      </c>
      <c r="H140" s="148">
        <f>A140+25</f>
        <v>2525</v>
      </c>
      <c r="I140" s="148">
        <f>ROUNDUP(((25*H140^2)+(2853*H140))*0.0001/E140,-2)</f>
        <v>2800</v>
      </c>
    </row>
    <row r="141" spans="1:9" ht="15" customHeight="1" x14ac:dyDescent="0.15">
      <c r="A141" s="157"/>
      <c r="B141" s="23" t="s">
        <v>76</v>
      </c>
      <c r="C141" s="7">
        <v>12</v>
      </c>
      <c r="D141" s="8">
        <f>(説明!$G$36*1.05/C141)*E$140</f>
        <v>60585</v>
      </c>
      <c r="E141" s="148"/>
      <c r="F141" s="148"/>
      <c r="G141" s="148"/>
      <c r="H141" s="148"/>
      <c r="I141" s="148"/>
    </row>
    <row r="142" spans="1:9" ht="15" customHeight="1" x14ac:dyDescent="0.15">
      <c r="A142" s="157"/>
      <c r="B142" s="23" t="s">
        <v>77</v>
      </c>
      <c r="C142" s="7">
        <v>10</v>
      </c>
      <c r="D142" s="8">
        <f>(説明!$G$36*1.05/C142)*E$140</f>
        <v>72702</v>
      </c>
      <c r="E142" s="148"/>
      <c r="F142" s="148"/>
      <c r="G142" s="148"/>
      <c r="H142" s="148"/>
      <c r="I142" s="148"/>
    </row>
    <row r="143" spans="1:9" ht="15" customHeight="1" x14ac:dyDescent="0.15">
      <c r="A143" s="157"/>
      <c r="B143" s="23" t="s">
        <v>78</v>
      </c>
      <c r="C143" s="7">
        <v>8</v>
      </c>
      <c r="D143" s="8">
        <f>(説明!$G$36*1.05/C143)*E$140</f>
        <v>90877.5</v>
      </c>
      <c r="E143" s="148"/>
      <c r="F143" s="148"/>
      <c r="G143" s="148"/>
      <c r="H143" s="148"/>
      <c r="I143" s="148"/>
    </row>
    <row r="144" spans="1:9" ht="15" customHeight="1" x14ac:dyDescent="0.15">
      <c r="A144" s="157"/>
      <c r="B144" s="23" t="s">
        <v>79</v>
      </c>
      <c r="C144" s="7">
        <v>7</v>
      </c>
      <c r="D144" s="8">
        <f>(説明!$G$36*1.05/C144)*E$140</f>
        <v>103860</v>
      </c>
      <c r="E144" s="148"/>
      <c r="F144" s="148"/>
      <c r="G144" s="148"/>
      <c r="H144" s="148"/>
      <c r="I144" s="148"/>
    </row>
    <row r="145" spans="1:9" ht="15" customHeight="1" x14ac:dyDescent="0.15">
      <c r="A145" s="157"/>
      <c r="B145" s="23" t="s">
        <v>80</v>
      </c>
      <c r="C145" s="7">
        <v>6</v>
      </c>
      <c r="D145" s="8">
        <f>(説明!$G$36*1.05/C145)*E$140</f>
        <v>121170</v>
      </c>
      <c r="E145" s="148"/>
      <c r="F145" s="148"/>
      <c r="G145" s="148"/>
      <c r="H145" s="148"/>
      <c r="I145" s="148"/>
    </row>
    <row r="146" spans="1:9" ht="15" customHeight="1" thickBot="1" x14ac:dyDescent="0.2">
      <c r="A146" s="158"/>
      <c r="B146" s="25" t="s">
        <v>81</v>
      </c>
      <c r="C146" s="11">
        <v>6</v>
      </c>
      <c r="D146" s="12">
        <f>(説明!$G$36*1.05/C146)*E$140</f>
        <v>121170</v>
      </c>
      <c r="E146" s="149"/>
      <c r="F146" s="149"/>
      <c r="G146" s="149"/>
      <c r="H146" s="149"/>
      <c r="I146" s="149"/>
    </row>
    <row r="147" spans="1:9" ht="15" customHeight="1" thickTop="1" x14ac:dyDescent="0.15">
      <c r="A147" s="159">
        <v>2550</v>
      </c>
      <c r="B147" s="26" t="s">
        <v>68</v>
      </c>
      <c r="C147" s="13">
        <v>15</v>
      </c>
      <c r="D147" s="14">
        <f>(説明!$G$36*1.05/C147)*E$147</f>
        <v>48468</v>
      </c>
      <c r="E147" s="150">
        <v>6</v>
      </c>
      <c r="F147" s="150">
        <f>7000*E147</f>
        <v>42000</v>
      </c>
      <c r="G147" s="150">
        <f>A147*2</f>
        <v>5100</v>
      </c>
      <c r="H147" s="150">
        <f>A147+25</f>
        <v>2575</v>
      </c>
      <c r="I147" s="150">
        <f>ROUNDUP(((25*H147^2)+(2853*H147))*0.0001/E147,-2)</f>
        <v>2900</v>
      </c>
    </row>
    <row r="148" spans="1:9" ht="15" customHeight="1" x14ac:dyDescent="0.15">
      <c r="A148" s="157"/>
      <c r="B148" s="23" t="s">
        <v>76</v>
      </c>
      <c r="C148" s="7">
        <v>12</v>
      </c>
      <c r="D148" s="8">
        <f>(説明!$G$36*1.05/C148)*E$147</f>
        <v>60585</v>
      </c>
      <c r="E148" s="148"/>
      <c r="F148" s="148"/>
      <c r="G148" s="148"/>
      <c r="H148" s="148"/>
      <c r="I148" s="148"/>
    </row>
    <row r="149" spans="1:9" ht="15" customHeight="1" x14ac:dyDescent="0.15">
      <c r="A149" s="157"/>
      <c r="B149" s="23" t="s">
        <v>77</v>
      </c>
      <c r="C149" s="7">
        <v>10</v>
      </c>
      <c r="D149" s="8">
        <f>(説明!$G$36*1.05/C149)*E$147</f>
        <v>72702</v>
      </c>
      <c r="E149" s="148"/>
      <c r="F149" s="148"/>
      <c r="G149" s="148"/>
      <c r="H149" s="148"/>
      <c r="I149" s="148"/>
    </row>
    <row r="150" spans="1:9" ht="15" customHeight="1" x14ac:dyDescent="0.15">
      <c r="A150" s="157"/>
      <c r="B150" s="23" t="s">
        <v>78</v>
      </c>
      <c r="C150" s="7">
        <v>8</v>
      </c>
      <c r="D150" s="8">
        <f>(説明!$G$36*1.05/C150)*E$147</f>
        <v>90877.5</v>
      </c>
      <c r="E150" s="148"/>
      <c r="F150" s="148"/>
      <c r="G150" s="148"/>
      <c r="H150" s="148"/>
      <c r="I150" s="148"/>
    </row>
    <row r="151" spans="1:9" ht="15" customHeight="1" x14ac:dyDescent="0.15">
      <c r="A151" s="157"/>
      <c r="B151" s="23" t="s">
        <v>79</v>
      </c>
      <c r="C151" s="7">
        <v>7</v>
      </c>
      <c r="D151" s="8">
        <f>(説明!$G$36*1.05/C151)*E$147</f>
        <v>103860</v>
      </c>
      <c r="E151" s="148"/>
      <c r="F151" s="148"/>
      <c r="G151" s="148"/>
      <c r="H151" s="148"/>
      <c r="I151" s="148"/>
    </row>
    <row r="152" spans="1:9" ht="15" customHeight="1" x14ac:dyDescent="0.15">
      <c r="A152" s="157"/>
      <c r="B152" s="23" t="s">
        <v>80</v>
      </c>
      <c r="C152" s="7">
        <v>6</v>
      </c>
      <c r="D152" s="8">
        <f>(説明!$G$36*1.05/C152)*E$147</f>
        <v>121170</v>
      </c>
      <c r="E152" s="148"/>
      <c r="F152" s="148"/>
      <c r="G152" s="148"/>
      <c r="H152" s="148"/>
      <c r="I152" s="148"/>
    </row>
    <row r="153" spans="1:9" ht="15" customHeight="1" x14ac:dyDescent="0.15">
      <c r="A153" s="162"/>
      <c r="B153" s="71" t="s">
        <v>81</v>
      </c>
      <c r="C153" s="72">
        <v>6</v>
      </c>
      <c r="D153" s="65">
        <f>(説明!$G$36*1.05/C153)*E$147</f>
        <v>121170</v>
      </c>
      <c r="E153" s="154"/>
      <c r="F153" s="154"/>
      <c r="G153" s="154"/>
      <c r="H153" s="154"/>
      <c r="I153" s="154"/>
    </row>
    <row r="154" spans="1:9" x14ac:dyDescent="0.15">
      <c r="A154" t="s">
        <v>18</v>
      </c>
      <c r="B154" s="16"/>
      <c r="C154" s="16"/>
      <c r="D154" t="s">
        <v>90</v>
      </c>
      <c r="E154" s="17"/>
      <c r="F154" s="17"/>
      <c r="G154" s="17"/>
      <c r="H154" s="17"/>
      <c r="I154" s="88" t="s">
        <v>66</v>
      </c>
    </row>
    <row r="155" spans="1:9" ht="15" customHeight="1" thickBot="1" x14ac:dyDescent="0.2">
      <c r="A155" s="18" t="s">
        <v>1</v>
      </c>
      <c r="B155" s="19" t="s">
        <v>0</v>
      </c>
      <c r="C155" s="2" t="s">
        <v>6</v>
      </c>
      <c r="D155" s="20" t="s">
        <v>2</v>
      </c>
      <c r="E155" s="155" t="s">
        <v>3</v>
      </c>
      <c r="F155" s="155"/>
      <c r="G155" s="21" t="s">
        <v>4</v>
      </c>
      <c r="H155" s="21"/>
      <c r="I155" s="21" t="s">
        <v>5</v>
      </c>
    </row>
    <row r="156" spans="1:9" ht="15" customHeight="1" x14ac:dyDescent="0.15">
      <c r="A156" s="156">
        <v>2600</v>
      </c>
      <c r="B156" s="22" t="s">
        <v>68</v>
      </c>
      <c r="C156" s="5">
        <v>14</v>
      </c>
      <c r="D156" s="6">
        <f>(説明!$G$36*1.05/C156)*E$156</f>
        <v>51930</v>
      </c>
      <c r="E156" s="148">
        <v>6</v>
      </c>
      <c r="F156" s="148">
        <f>7000*E156</f>
        <v>42000</v>
      </c>
      <c r="G156" s="148">
        <f>A156*2</f>
        <v>5200</v>
      </c>
      <c r="H156" s="167">
        <f>A156+25</f>
        <v>2625</v>
      </c>
      <c r="I156" s="167">
        <f>ROUNDUP(((25*H156^2)+(2853*H156))*0.0001/E156,-2)</f>
        <v>3000</v>
      </c>
    </row>
    <row r="157" spans="1:9" ht="15" customHeight="1" x14ac:dyDescent="0.15">
      <c r="A157" s="157"/>
      <c r="B157" s="23" t="s">
        <v>76</v>
      </c>
      <c r="C157" s="7">
        <v>12</v>
      </c>
      <c r="D157" s="8">
        <f>(説明!$G$36*1.05/C157)*E$156</f>
        <v>60585</v>
      </c>
      <c r="E157" s="148"/>
      <c r="F157" s="148"/>
      <c r="G157" s="148"/>
      <c r="H157" s="148"/>
      <c r="I157" s="148"/>
    </row>
    <row r="158" spans="1:9" ht="15" customHeight="1" x14ac:dyDescent="0.15">
      <c r="A158" s="157"/>
      <c r="B158" s="23" t="s">
        <v>77</v>
      </c>
      <c r="C158" s="7">
        <v>10</v>
      </c>
      <c r="D158" s="8">
        <f>(説明!$G$36*1.05/C158)*E$156</f>
        <v>72702</v>
      </c>
      <c r="E158" s="148"/>
      <c r="F158" s="148"/>
      <c r="G158" s="148"/>
      <c r="H158" s="148"/>
      <c r="I158" s="148"/>
    </row>
    <row r="159" spans="1:9" ht="15" customHeight="1" x14ac:dyDescent="0.15">
      <c r="A159" s="157"/>
      <c r="B159" s="23" t="s">
        <v>78</v>
      </c>
      <c r="C159" s="7">
        <v>8</v>
      </c>
      <c r="D159" s="8">
        <f>(説明!$G$36*1.05/C159)*E$156</f>
        <v>90877.5</v>
      </c>
      <c r="E159" s="148"/>
      <c r="F159" s="148"/>
      <c r="G159" s="148"/>
      <c r="H159" s="148"/>
      <c r="I159" s="148"/>
    </row>
    <row r="160" spans="1:9" ht="15" customHeight="1" x14ac:dyDescent="0.15">
      <c r="A160" s="157"/>
      <c r="B160" s="23" t="s">
        <v>79</v>
      </c>
      <c r="C160" s="7">
        <v>7</v>
      </c>
      <c r="D160" s="8">
        <f>(説明!$G$36*1.05/C160)*E$156</f>
        <v>103860</v>
      </c>
      <c r="E160" s="148"/>
      <c r="F160" s="148"/>
      <c r="G160" s="148"/>
      <c r="H160" s="148"/>
      <c r="I160" s="148"/>
    </row>
    <row r="161" spans="1:9" ht="15" customHeight="1" x14ac:dyDescent="0.15">
      <c r="A161" s="157"/>
      <c r="B161" s="23" t="s">
        <v>80</v>
      </c>
      <c r="C161" s="7">
        <v>6</v>
      </c>
      <c r="D161" s="8">
        <f>(説明!$G$36*1.05/C161)*E$156</f>
        <v>121170</v>
      </c>
      <c r="E161" s="148"/>
      <c r="F161" s="148"/>
      <c r="G161" s="148"/>
      <c r="H161" s="148"/>
      <c r="I161" s="148"/>
    </row>
    <row r="162" spans="1:9" ht="15" customHeight="1" thickBot="1" x14ac:dyDescent="0.2">
      <c r="A162" s="158"/>
      <c r="B162" s="25" t="s">
        <v>81</v>
      </c>
      <c r="C162" s="11">
        <v>6</v>
      </c>
      <c r="D162" s="12">
        <f>(説明!$G$36*1.05/C162)*E$156</f>
        <v>121170</v>
      </c>
      <c r="E162" s="148"/>
      <c r="F162" s="148"/>
      <c r="G162" s="148"/>
      <c r="H162" s="148"/>
      <c r="I162" s="148"/>
    </row>
    <row r="163" spans="1:9" ht="15" customHeight="1" thickTop="1" x14ac:dyDescent="0.15">
      <c r="A163" s="161">
        <v>2650</v>
      </c>
      <c r="B163" s="68" t="s">
        <v>68</v>
      </c>
      <c r="C163" s="69">
        <v>14</v>
      </c>
      <c r="D163" s="70">
        <f>(説明!$G$36*1.05/C163)*E$163</f>
        <v>51930</v>
      </c>
      <c r="E163" s="151">
        <v>6</v>
      </c>
      <c r="F163" s="151">
        <f>7000*E163</f>
        <v>42000</v>
      </c>
      <c r="G163" s="151">
        <f>A163*2</f>
        <v>5300</v>
      </c>
      <c r="H163" s="151">
        <f>A163+25</f>
        <v>2675</v>
      </c>
      <c r="I163" s="151">
        <f>ROUNDUP(((25*H163^2)+(2853*H163))*0.0001/E163,-2)</f>
        <v>3200</v>
      </c>
    </row>
    <row r="164" spans="1:9" ht="15" customHeight="1" x14ac:dyDescent="0.15">
      <c r="A164" s="157"/>
      <c r="B164" s="23" t="s">
        <v>76</v>
      </c>
      <c r="C164" s="7">
        <v>11</v>
      </c>
      <c r="D164" s="8">
        <f>(説明!$G$36*1.05/C164)*E$163</f>
        <v>66092.727272727279</v>
      </c>
      <c r="E164" s="148"/>
      <c r="F164" s="148"/>
      <c r="G164" s="148"/>
      <c r="H164" s="148"/>
      <c r="I164" s="148"/>
    </row>
    <row r="165" spans="1:9" ht="15" customHeight="1" x14ac:dyDescent="0.15">
      <c r="A165" s="157"/>
      <c r="B165" s="23" t="s">
        <v>77</v>
      </c>
      <c r="C165" s="7">
        <v>9</v>
      </c>
      <c r="D165" s="8">
        <f>(説明!$G$36*1.05/C165)*E$163</f>
        <v>80780</v>
      </c>
      <c r="E165" s="148"/>
      <c r="F165" s="148"/>
      <c r="G165" s="148"/>
      <c r="H165" s="148"/>
      <c r="I165" s="148"/>
    </row>
    <row r="166" spans="1:9" ht="15" customHeight="1" x14ac:dyDescent="0.15">
      <c r="A166" s="157"/>
      <c r="B166" s="23" t="s">
        <v>78</v>
      </c>
      <c r="C166" s="7">
        <v>8</v>
      </c>
      <c r="D166" s="8">
        <f>(説明!$G$36*1.05/C166)*E$163</f>
        <v>90877.5</v>
      </c>
      <c r="E166" s="148"/>
      <c r="F166" s="148"/>
      <c r="G166" s="148"/>
      <c r="H166" s="148"/>
      <c r="I166" s="148"/>
    </row>
    <row r="167" spans="1:9" ht="15" customHeight="1" x14ac:dyDescent="0.15">
      <c r="A167" s="157"/>
      <c r="B167" s="23" t="s">
        <v>79</v>
      </c>
      <c r="C167" s="7">
        <v>7</v>
      </c>
      <c r="D167" s="8">
        <f>(説明!$G$36*1.05/C167)*E$163</f>
        <v>103860</v>
      </c>
      <c r="E167" s="148"/>
      <c r="F167" s="148"/>
      <c r="G167" s="148"/>
      <c r="H167" s="148"/>
      <c r="I167" s="148"/>
    </row>
    <row r="168" spans="1:9" ht="15" customHeight="1" x14ac:dyDescent="0.15">
      <c r="A168" s="157"/>
      <c r="B168" s="23" t="s">
        <v>80</v>
      </c>
      <c r="C168" s="7">
        <v>6</v>
      </c>
      <c r="D168" s="8">
        <f>(説明!$G$36*1.05/C168)*E$163</f>
        <v>121170</v>
      </c>
      <c r="E168" s="148"/>
      <c r="F168" s="148"/>
      <c r="G168" s="148"/>
      <c r="H168" s="148"/>
      <c r="I168" s="148"/>
    </row>
    <row r="169" spans="1:9" ht="15" customHeight="1" thickBot="1" x14ac:dyDescent="0.2">
      <c r="A169" s="160"/>
      <c r="B169" s="24" t="s">
        <v>81</v>
      </c>
      <c r="C169" s="9">
        <v>6</v>
      </c>
      <c r="D169" s="10">
        <f>(説明!$G$36*1.05/C169)*E$163</f>
        <v>121170</v>
      </c>
      <c r="E169" s="149"/>
      <c r="F169" s="149"/>
      <c r="G169" s="149"/>
      <c r="H169" s="149"/>
      <c r="I169" s="149"/>
    </row>
    <row r="170" spans="1:9" ht="15" customHeight="1" thickTop="1" x14ac:dyDescent="0.15">
      <c r="A170" s="159">
        <v>2700</v>
      </c>
      <c r="B170" s="26" t="s">
        <v>68</v>
      </c>
      <c r="C170" s="13">
        <v>14</v>
      </c>
      <c r="D170" s="14">
        <f>(説明!$G$36*1.05/C170)*E$170</f>
        <v>51930</v>
      </c>
      <c r="E170" s="150">
        <v>6</v>
      </c>
      <c r="F170" s="150">
        <f>7000*E170</f>
        <v>42000</v>
      </c>
      <c r="G170" s="150">
        <f>A170*2</f>
        <v>5400</v>
      </c>
      <c r="H170" s="167">
        <f>A170+25</f>
        <v>2725</v>
      </c>
      <c r="I170" s="150">
        <f>ROUNDUP(((25*H170^2)+(2853*H170))*0.0001/E170,-2)</f>
        <v>3300</v>
      </c>
    </row>
    <row r="171" spans="1:9" ht="15" customHeight="1" x14ac:dyDescent="0.15">
      <c r="A171" s="157"/>
      <c r="B171" s="23" t="s">
        <v>76</v>
      </c>
      <c r="C171" s="7">
        <v>11</v>
      </c>
      <c r="D171" s="8">
        <f>(説明!$G$36*1.05/C171)*E$170</f>
        <v>66092.727272727279</v>
      </c>
      <c r="E171" s="148"/>
      <c r="F171" s="148"/>
      <c r="G171" s="148"/>
      <c r="H171" s="148"/>
      <c r="I171" s="148"/>
    </row>
    <row r="172" spans="1:9" ht="15" customHeight="1" x14ac:dyDescent="0.15">
      <c r="A172" s="157"/>
      <c r="B172" s="23" t="s">
        <v>77</v>
      </c>
      <c r="C172" s="7">
        <v>9</v>
      </c>
      <c r="D172" s="8">
        <f>(説明!$G$36*1.05/C172)*E$170</f>
        <v>80780</v>
      </c>
      <c r="E172" s="148"/>
      <c r="F172" s="148"/>
      <c r="G172" s="148"/>
      <c r="H172" s="148"/>
      <c r="I172" s="148"/>
    </row>
    <row r="173" spans="1:9" ht="15" customHeight="1" x14ac:dyDescent="0.15">
      <c r="A173" s="157"/>
      <c r="B173" s="23" t="s">
        <v>78</v>
      </c>
      <c r="C173" s="7">
        <v>8</v>
      </c>
      <c r="D173" s="8">
        <f>(説明!$G$36*1.05/C173)*E$170</f>
        <v>90877.5</v>
      </c>
      <c r="E173" s="148"/>
      <c r="F173" s="148"/>
      <c r="G173" s="148"/>
      <c r="H173" s="148"/>
      <c r="I173" s="148"/>
    </row>
    <row r="174" spans="1:9" ht="15" customHeight="1" x14ac:dyDescent="0.15">
      <c r="A174" s="157"/>
      <c r="B174" s="23" t="s">
        <v>79</v>
      </c>
      <c r="C174" s="7">
        <v>7</v>
      </c>
      <c r="D174" s="8">
        <f>(説明!$G$36*1.05/C174)*E$170</f>
        <v>103860</v>
      </c>
      <c r="E174" s="148"/>
      <c r="F174" s="148"/>
      <c r="G174" s="148"/>
      <c r="H174" s="148"/>
      <c r="I174" s="148"/>
    </row>
    <row r="175" spans="1:9" ht="15" customHeight="1" x14ac:dyDescent="0.15">
      <c r="A175" s="157"/>
      <c r="B175" s="23" t="s">
        <v>80</v>
      </c>
      <c r="C175" s="7">
        <v>6</v>
      </c>
      <c r="D175" s="8">
        <f>(説明!$G$36*1.05/C175)*E$170</f>
        <v>121170</v>
      </c>
      <c r="E175" s="148"/>
      <c r="F175" s="148"/>
      <c r="G175" s="148"/>
      <c r="H175" s="148"/>
      <c r="I175" s="148"/>
    </row>
    <row r="176" spans="1:9" ht="15" customHeight="1" thickBot="1" x14ac:dyDescent="0.2">
      <c r="A176" s="160"/>
      <c r="B176" s="24" t="s">
        <v>81</v>
      </c>
      <c r="C176" s="9">
        <v>6</v>
      </c>
      <c r="D176" s="10">
        <f>(説明!$G$36*1.05/C176)*E$170</f>
        <v>121170</v>
      </c>
      <c r="E176" s="149"/>
      <c r="F176" s="149"/>
      <c r="G176" s="149"/>
      <c r="H176" s="149"/>
      <c r="I176" s="149"/>
    </row>
    <row r="177" spans="1:9" ht="15" customHeight="1" thickTop="1" x14ac:dyDescent="0.15">
      <c r="A177" s="156">
        <v>2750</v>
      </c>
      <c r="B177" s="22" t="s">
        <v>68</v>
      </c>
      <c r="C177" s="5">
        <v>14</v>
      </c>
      <c r="D177" s="6">
        <f>(説明!$G$36*1.05/C177)*E$177</f>
        <v>51930</v>
      </c>
      <c r="E177" s="150">
        <v>6</v>
      </c>
      <c r="F177" s="150">
        <f>7000*E177</f>
        <v>42000</v>
      </c>
      <c r="G177" s="150">
        <f>A177*2</f>
        <v>5500</v>
      </c>
      <c r="H177" s="167">
        <f>A177+25</f>
        <v>2775</v>
      </c>
      <c r="I177" s="150">
        <f>ROUNDUP(((25*H177^2)+(2853*H177))*0.0001/E177,-2)</f>
        <v>3400</v>
      </c>
    </row>
    <row r="178" spans="1:9" ht="15" customHeight="1" x14ac:dyDescent="0.15">
      <c r="A178" s="157"/>
      <c r="B178" s="23" t="s">
        <v>76</v>
      </c>
      <c r="C178" s="7">
        <v>11</v>
      </c>
      <c r="D178" s="8">
        <f>(説明!$G$36*1.05/C178)*E$177</f>
        <v>66092.727272727279</v>
      </c>
      <c r="E178" s="148"/>
      <c r="F178" s="148"/>
      <c r="G178" s="148"/>
      <c r="H178" s="148"/>
      <c r="I178" s="148"/>
    </row>
    <row r="179" spans="1:9" ht="15" customHeight="1" x14ac:dyDescent="0.15">
      <c r="A179" s="157"/>
      <c r="B179" s="23" t="s">
        <v>77</v>
      </c>
      <c r="C179" s="7">
        <v>9</v>
      </c>
      <c r="D179" s="8">
        <f>(説明!$G$36*1.05/C179)*E$177</f>
        <v>80780</v>
      </c>
      <c r="E179" s="148"/>
      <c r="F179" s="148"/>
      <c r="G179" s="148"/>
      <c r="H179" s="148"/>
      <c r="I179" s="148"/>
    </row>
    <row r="180" spans="1:9" ht="15" customHeight="1" x14ac:dyDescent="0.15">
      <c r="A180" s="157"/>
      <c r="B180" s="23" t="s">
        <v>78</v>
      </c>
      <c r="C180" s="7">
        <v>8</v>
      </c>
      <c r="D180" s="8">
        <f>(説明!$G$36*1.05/C180)*E$177</f>
        <v>90877.5</v>
      </c>
      <c r="E180" s="148"/>
      <c r="F180" s="148"/>
      <c r="G180" s="148"/>
      <c r="H180" s="148"/>
      <c r="I180" s="148"/>
    </row>
    <row r="181" spans="1:9" ht="15" customHeight="1" x14ac:dyDescent="0.15">
      <c r="A181" s="157"/>
      <c r="B181" s="23" t="s">
        <v>79</v>
      </c>
      <c r="C181" s="7">
        <v>7</v>
      </c>
      <c r="D181" s="8">
        <f>(説明!$G$36*1.05/C181)*E$177</f>
        <v>103860</v>
      </c>
      <c r="E181" s="148"/>
      <c r="F181" s="148"/>
      <c r="G181" s="148"/>
      <c r="H181" s="148"/>
      <c r="I181" s="148"/>
    </row>
    <row r="182" spans="1:9" ht="15" customHeight="1" x14ac:dyDescent="0.15">
      <c r="A182" s="157"/>
      <c r="B182" s="23" t="s">
        <v>80</v>
      </c>
      <c r="C182" s="7">
        <v>6</v>
      </c>
      <c r="D182" s="8">
        <f>(説明!$G$36*1.05/C182)*E$177</f>
        <v>121170</v>
      </c>
      <c r="E182" s="148"/>
      <c r="F182" s="148"/>
      <c r="G182" s="148"/>
      <c r="H182" s="148"/>
      <c r="I182" s="148"/>
    </row>
    <row r="183" spans="1:9" ht="15" customHeight="1" thickBot="1" x14ac:dyDescent="0.2">
      <c r="A183" s="158"/>
      <c r="B183" s="25" t="s">
        <v>81</v>
      </c>
      <c r="C183" s="11">
        <v>6</v>
      </c>
      <c r="D183" s="12">
        <f>(説明!$G$36*1.05/C183)*E$177</f>
        <v>121170</v>
      </c>
      <c r="E183" s="149"/>
      <c r="F183" s="149"/>
      <c r="G183" s="149"/>
      <c r="H183" s="149"/>
      <c r="I183" s="149"/>
    </row>
    <row r="184" spans="1:9" ht="15" customHeight="1" thickTop="1" x14ac:dyDescent="0.15">
      <c r="A184" s="159">
        <v>2800</v>
      </c>
      <c r="B184" s="26" t="s">
        <v>68</v>
      </c>
      <c r="C184" s="13">
        <v>14</v>
      </c>
      <c r="D184" s="14">
        <f>(説明!$G$36*1.05/C184)*E$184</f>
        <v>51930</v>
      </c>
      <c r="E184" s="150">
        <v>6</v>
      </c>
      <c r="F184" s="150">
        <f>7000*E184</f>
        <v>42000</v>
      </c>
      <c r="G184" s="150">
        <f>A184*2</f>
        <v>5600</v>
      </c>
      <c r="H184" s="167">
        <f>A184+25</f>
        <v>2825</v>
      </c>
      <c r="I184" s="150">
        <f>ROUNDUP(((25*H184^2)+(2853*H184))*0.0001/E184,-2)</f>
        <v>3500</v>
      </c>
    </row>
    <row r="185" spans="1:9" ht="15" customHeight="1" x14ac:dyDescent="0.15">
      <c r="A185" s="157"/>
      <c r="B185" s="23" t="s">
        <v>76</v>
      </c>
      <c r="C185" s="7">
        <v>11</v>
      </c>
      <c r="D185" s="8">
        <f>(説明!$G$36*1.05/C185)*E$184</f>
        <v>66092.727272727279</v>
      </c>
      <c r="E185" s="148"/>
      <c r="F185" s="148"/>
      <c r="G185" s="148"/>
      <c r="H185" s="148"/>
      <c r="I185" s="148"/>
    </row>
    <row r="186" spans="1:9" ht="15" customHeight="1" x14ac:dyDescent="0.15">
      <c r="A186" s="157"/>
      <c r="B186" s="23" t="s">
        <v>77</v>
      </c>
      <c r="C186" s="7">
        <v>9</v>
      </c>
      <c r="D186" s="8">
        <f>(説明!$G$36*1.05/C186)*E$184</f>
        <v>80780</v>
      </c>
      <c r="E186" s="148"/>
      <c r="F186" s="148"/>
      <c r="G186" s="148"/>
      <c r="H186" s="148"/>
      <c r="I186" s="148"/>
    </row>
    <row r="187" spans="1:9" ht="15" customHeight="1" x14ac:dyDescent="0.15">
      <c r="A187" s="157"/>
      <c r="B187" s="23" t="s">
        <v>78</v>
      </c>
      <c r="C187" s="7">
        <v>8</v>
      </c>
      <c r="D187" s="8">
        <f>(説明!$G$36*1.05/C187)*E$184</f>
        <v>90877.5</v>
      </c>
      <c r="E187" s="148"/>
      <c r="F187" s="148"/>
      <c r="G187" s="148"/>
      <c r="H187" s="148"/>
      <c r="I187" s="148"/>
    </row>
    <row r="188" spans="1:9" ht="15" customHeight="1" x14ac:dyDescent="0.15">
      <c r="A188" s="157"/>
      <c r="B188" s="23" t="s">
        <v>79</v>
      </c>
      <c r="C188" s="7">
        <v>7</v>
      </c>
      <c r="D188" s="8">
        <f>(説明!$G$36*1.05/C188)*E$184</f>
        <v>103860</v>
      </c>
      <c r="E188" s="148"/>
      <c r="F188" s="148"/>
      <c r="G188" s="148"/>
      <c r="H188" s="148"/>
      <c r="I188" s="148"/>
    </row>
    <row r="189" spans="1:9" ht="15" customHeight="1" x14ac:dyDescent="0.15">
      <c r="A189" s="157"/>
      <c r="B189" s="23" t="s">
        <v>80</v>
      </c>
      <c r="C189" s="7">
        <v>6</v>
      </c>
      <c r="D189" s="8">
        <f>(説明!$G$36*1.05/C189)*E$184</f>
        <v>121170</v>
      </c>
      <c r="E189" s="148"/>
      <c r="F189" s="148"/>
      <c r="G189" s="148"/>
      <c r="H189" s="148"/>
      <c r="I189" s="148"/>
    </row>
    <row r="190" spans="1:9" ht="15" customHeight="1" thickBot="1" x14ac:dyDescent="0.2">
      <c r="A190" s="160"/>
      <c r="B190" s="24" t="s">
        <v>81</v>
      </c>
      <c r="C190" s="9">
        <v>6</v>
      </c>
      <c r="D190" s="10">
        <f>(説明!$G$36*1.05/C190)*E$184</f>
        <v>121170</v>
      </c>
      <c r="E190" s="149"/>
      <c r="F190" s="149"/>
      <c r="G190" s="149"/>
      <c r="H190" s="149"/>
      <c r="I190" s="149"/>
    </row>
    <row r="191" spans="1:9" ht="15" customHeight="1" thickTop="1" x14ac:dyDescent="0.15">
      <c r="A191" s="156">
        <v>2850</v>
      </c>
      <c r="B191" s="22" t="s">
        <v>68</v>
      </c>
      <c r="C191" s="5">
        <v>14</v>
      </c>
      <c r="D191" s="6">
        <f>(説明!$G$36*1.05/C191)*E$191</f>
        <v>51930</v>
      </c>
      <c r="E191" s="150">
        <v>6</v>
      </c>
      <c r="F191" s="150">
        <f>7000*E191</f>
        <v>42000</v>
      </c>
      <c r="G191" s="150">
        <f>A191*2</f>
        <v>5700</v>
      </c>
      <c r="H191" s="167">
        <f>A191+25</f>
        <v>2875</v>
      </c>
      <c r="I191" s="150">
        <f>ROUNDUP(((25*H191^2)+(2853*H191))*0.0001/E191,-2)</f>
        <v>3600</v>
      </c>
    </row>
    <row r="192" spans="1:9" ht="15" customHeight="1" x14ac:dyDescent="0.15">
      <c r="A192" s="157"/>
      <c r="B192" s="23" t="s">
        <v>76</v>
      </c>
      <c r="C192" s="7">
        <v>11</v>
      </c>
      <c r="D192" s="8">
        <f>(説明!$G$36*1.05/C192)*E$191</f>
        <v>66092.727272727279</v>
      </c>
      <c r="E192" s="148"/>
      <c r="F192" s="148"/>
      <c r="G192" s="148"/>
      <c r="H192" s="148"/>
      <c r="I192" s="148"/>
    </row>
    <row r="193" spans="1:9" ht="15" customHeight="1" x14ac:dyDescent="0.15">
      <c r="A193" s="157"/>
      <c r="B193" s="23" t="s">
        <v>77</v>
      </c>
      <c r="C193" s="7">
        <v>9</v>
      </c>
      <c r="D193" s="8">
        <f>(説明!$G$36*1.05/C193)*E$191</f>
        <v>80780</v>
      </c>
      <c r="E193" s="148"/>
      <c r="F193" s="148"/>
      <c r="G193" s="148"/>
      <c r="H193" s="148"/>
      <c r="I193" s="148"/>
    </row>
    <row r="194" spans="1:9" ht="15" customHeight="1" x14ac:dyDescent="0.15">
      <c r="A194" s="157"/>
      <c r="B194" s="23" t="s">
        <v>78</v>
      </c>
      <c r="C194" s="7">
        <v>8</v>
      </c>
      <c r="D194" s="8">
        <f>(説明!$G$36*1.05/C194)*E$191</f>
        <v>90877.5</v>
      </c>
      <c r="E194" s="148"/>
      <c r="F194" s="148"/>
      <c r="G194" s="148"/>
      <c r="H194" s="148"/>
      <c r="I194" s="148"/>
    </row>
    <row r="195" spans="1:9" ht="15" customHeight="1" x14ac:dyDescent="0.15">
      <c r="A195" s="157"/>
      <c r="B195" s="23" t="s">
        <v>79</v>
      </c>
      <c r="C195" s="7">
        <v>7</v>
      </c>
      <c r="D195" s="8">
        <f>(説明!$G$36*1.05/C195)*E$191</f>
        <v>103860</v>
      </c>
      <c r="E195" s="148"/>
      <c r="F195" s="148"/>
      <c r="G195" s="148"/>
      <c r="H195" s="148"/>
      <c r="I195" s="148"/>
    </row>
    <row r="196" spans="1:9" ht="15" customHeight="1" x14ac:dyDescent="0.15">
      <c r="A196" s="157"/>
      <c r="B196" s="23" t="s">
        <v>80</v>
      </c>
      <c r="C196" s="7">
        <v>6</v>
      </c>
      <c r="D196" s="8">
        <f>(説明!$G$36*1.05/C196)*E$191</f>
        <v>121170</v>
      </c>
      <c r="E196" s="148"/>
      <c r="F196" s="148"/>
      <c r="G196" s="148"/>
      <c r="H196" s="148"/>
      <c r="I196" s="148"/>
    </row>
    <row r="197" spans="1:9" ht="15" customHeight="1" thickBot="1" x14ac:dyDescent="0.2">
      <c r="A197" s="158"/>
      <c r="B197" s="25" t="s">
        <v>81</v>
      </c>
      <c r="C197" s="11">
        <v>6</v>
      </c>
      <c r="D197" s="12">
        <f>(説明!$G$36*1.05/C197)*E$191</f>
        <v>121170</v>
      </c>
      <c r="E197" s="149"/>
      <c r="F197" s="149"/>
      <c r="G197" s="149"/>
      <c r="H197" s="149"/>
      <c r="I197" s="149"/>
    </row>
    <row r="198" spans="1:9" ht="15" customHeight="1" thickTop="1" x14ac:dyDescent="0.15">
      <c r="A198" s="159">
        <v>2900</v>
      </c>
      <c r="B198" s="26" t="s">
        <v>68</v>
      </c>
      <c r="C198" s="13">
        <v>14</v>
      </c>
      <c r="D198" s="14">
        <f>(説明!$G$36*1.05/C198)*E$198</f>
        <v>51930</v>
      </c>
      <c r="E198" s="150">
        <v>6</v>
      </c>
      <c r="F198" s="150">
        <f>7000*E198</f>
        <v>42000</v>
      </c>
      <c r="G198" s="150">
        <f>A198*2</f>
        <v>5800</v>
      </c>
      <c r="H198" s="150">
        <f>A198+25</f>
        <v>2925</v>
      </c>
      <c r="I198" s="150">
        <f>ROUNDUP(((25*H198^2)+(2853*H198))*0.0001/E198,-2)</f>
        <v>3800</v>
      </c>
    </row>
    <row r="199" spans="1:9" ht="15" customHeight="1" x14ac:dyDescent="0.15">
      <c r="A199" s="157"/>
      <c r="B199" s="23" t="s">
        <v>76</v>
      </c>
      <c r="C199" s="7">
        <v>11</v>
      </c>
      <c r="D199" s="8">
        <f>(説明!$G$36*1.05/C199)*E$198</f>
        <v>66092.727272727279</v>
      </c>
      <c r="E199" s="148"/>
      <c r="F199" s="148"/>
      <c r="G199" s="148"/>
      <c r="H199" s="148"/>
      <c r="I199" s="148"/>
    </row>
    <row r="200" spans="1:9" ht="15" customHeight="1" x14ac:dyDescent="0.15">
      <c r="A200" s="157"/>
      <c r="B200" s="23" t="s">
        <v>77</v>
      </c>
      <c r="C200" s="7">
        <v>9</v>
      </c>
      <c r="D200" s="8">
        <f>(説明!$G$36*1.05/C200)*E$198</f>
        <v>80780</v>
      </c>
      <c r="E200" s="148"/>
      <c r="F200" s="148"/>
      <c r="G200" s="148"/>
      <c r="H200" s="148"/>
      <c r="I200" s="148"/>
    </row>
    <row r="201" spans="1:9" ht="15" customHeight="1" x14ac:dyDescent="0.15">
      <c r="A201" s="157"/>
      <c r="B201" s="23" t="s">
        <v>78</v>
      </c>
      <c r="C201" s="7">
        <v>8</v>
      </c>
      <c r="D201" s="8">
        <f>(説明!$G$36*1.05/C201)*E$198</f>
        <v>90877.5</v>
      </c>
      <c r="E201" s="148"/>
      <c r="F201" s="148"/>
      <c r="G201" s="148"/>
      <c r="H201" s="148"/>
      <c r="I201" s="148"/>
    </row>
    <row r="202" spans="1:9" ht="15" customHeight="1" x14ac:dyDescent="0.15">
      <c r="A202" s="157"/>
      <c r="B202" s="23" t="s">
        <v>79</v>
      </c>
      <c r="C202" s="7">
        <v>7</v>
      </c>
      <c r="D202" s="8">
        <f>(説明!$G$36*1.05/C202)*E$198</f>
        <v>103860</v>
      </c>
      <c r="E202" s="148"/>
      <c r="F202" s="148"/>
      <c r="G202" s="148"/>
      <c r="H202" s="148"/>
      <c r="I202" s="148"/>
    </row>
    <row r="203" spans="1:9" ht="15" customHeight="1" x14ac:dyDescent="0.15">
      <c r="A203" s="157"/>
      <c r="B203" s="23" t="s">
        <v>80</v>
      </c>
      <c r="C203" s="7">
        <v>6</v>
      </c>
      <c r="D203" s="8">
        <f>(説明!$G$36*1.05/C203)*E$198</f>
        <v>121170</v>
      </c>
      <c r="E203" s="148"/>
      <c r="F203" s="148"/>
      <c r="G203" s="148"/>
      <c r="H203" s="148"/>
      <c r="I203" s="148"/>
    </row>
    <row r="204" spans="1:9" ht="15" customHeight="1" x14ac:dyDescent="0.15">
      <c r="A204" s="162"/>
      <c r="B204" s="71" t="s">
        <v>81</v>
      </c>
      <c r="C204" s="72">
        <v>6</v>
      </c>
      <c r="D204" s="65">
        <f>(説明!$G$36*1.05/C204)*E$198</f>
        <v>121170</v>
      </c>
      <c r="E204" s="154"/>
      <c r="F204" s="154"/>
      <c r="G204" s="154"/>
      <c r="H204" s="154"/>
      <c r="I204" s="154"/>
    </row>
    <row r="205" spans="1:9" x14ac:dyDescent="0.15">
      <c r="A205" t="s">
        <v>18</v>
      </c>
      <c r="B205" s="16"/>
      <c r="C205" s="16"/>
      <c r="D205" t="s">
        <v>90</v>
      </c>
      <c r="E205" s="17"/>
      <c r="F205" s="17"/>
      <c r="G205" s="17"/>
      <c r="H205" s="17"/>
      <c r="I205" s="88" t="s">
        <v>66</v>
      </c>
    </row>
    <row r="206" spans="1:9" ht="15" customHeight="1" thickBot="1" x14ac:dyDescent="0.2">
      <c r="A206" s="18" t="s">
        <v>1</v>
      </c>
      <c r="B206" s="19" t="s">
        <v>0</v>
      </c>
      <c r="C206" s="3" t="s">
        <v>6</v>
      </c>
      <c r="D206" s="20" t="s">
        <v>2</v>
      </c>
      <c r="E206" s="155" t="s">
        <v>3</v>
      </c>
      <c r="F206" s="155"/>
      <c r="G206" s="21" t="s">
        <v>4</v>
      </c>
      <c r="H206" s="21"/>
      <c r="I206" s="21" t="s">
        <v>5</v>
      </c>
    </row>
    <row r="207" spans="1:9" ht="15" customHeight="1" x14ac:dyDescent="0.15">
      <c r="A207" s="156">
        <v>2950</v>
      </c>
      <c r="B207" s="22" t="s">
        <v>68</v>
      </c>
      <c r="C207" s="28">
        <v>15</v>
      </c>
      <c r="D207" s="6">
        <f>(説明!$G$36*1.05/C207)*E$207</f>
        <v>56546</v>
      </c>
      <c r="E207" s="148">
        <v>7</v>
      </c>
      <c r="F207" s="148">
        <f>7000*E207</f>
        <v>49000</v>
      </c>
      <c r="G207" s="148">
        <f>A207*2</f>
        <v>5900</v>
      </c>
      <c r="H207" s="167">
        <f>A207+25</f>
        <v>2975</v>
      </c>
      <c r="I207" s="167">
        <f>ROUNDUP(((25*H207^2)+(2853*H207))*0.0001/E207,-2)</f>
        <v>3300</v>
      </c>
    </row>
    <row r="208" spans="1:9" ht="15" customHeight="1" x14ac:dyDescent="0.15">
      <c r="A208" s="157"/>
      <c r="B208" s="23" t="s">
        <v>76</v>
      </c>
      <c r="C208" s="7">
        <v>12</v>
      </c>
      <c r="D208" s="8">
        <f>(説明!$G$36*1.05/C208)*E$207</f>
        <v>70682.5</v>
      </c>
      <c r="E208" s="148"/>
      <c r="F208" s="148"/>
      <c r="G208" s="148"/>
      <c r="H208" s="148"/>
      <c r="I208" s="148"/>
    </row>
    <row r="209" spans="1:9" ht="15" customHeight="1" x14ac:dyDescent="0.15">
      <c r="A209" s="157"/>
      <c r="B209" s="23" t="s">
        <v>77</v>
      </c>
      <c r="C209" s="7">
        <v>10</v>
      </c>
      <c r="D209" s="8">
        <f>(説明!$G$36*1.05/C209)*E$207</f>
        <v>84819</v>
      </c>
      <c r="E209" s="148"/>
      <c r="F209" s="148"/>
      <c r="G209" s="148"/>
      <c r="H209" s="148"/>
      <c r="I209" s="148"/>
    </row>
    <row r="210" spans="1:9" ht="15" customHeight="1" x14ac:dyDescent="0.15">
      <c r="A210" s="157"/>
      <c r="B210" s="23" t="s">
        <v>78</v>
      </c>
      <c r="C210" s="7">
        <v>9</v>
      </c>
      <c r="D210" s="8">
        <f>(説明!$G$36*1.05/C210)*E$207</f>
        <v>94243.333333333343</v>
      </c>
      <c r="E210" s="148"/>
      <c r="F210" s="148"/>
      <c r="G210" s="148"/>
      <c r="H210" s="148"/>
      <c r="I210" s="148"/>
    </row>
    <row r="211" spans="1:9" ht="15" customHeight="1" x14ac:dyDescent="0.15">
      <c r="A211" s="157"/>
      <c r="B211" s="23" t="s">
        <v>79</v>
      </c>
      <c r="C211" s="7">
        <v>7</v>
      </c>
      <c r="D211" s="8">
        <f>(説明!$G$36*1.05/C211)*E$207</f>
        <v>121170</v>
      </c>
      <c r="E211" s="148"/>
      <c r="F211" s="148"/>
      <c r="G211" s="148"/>
      <c r="H211" s="148"/>
      <c r="I211" s="148"/>
    </row>
    <row r="212" spans="1:9" ht="15" customHeight="1" x14ac:dyDescent="0.15">
      <c r="A212" s="157"/>
      <c r="B212" s="23" t="s">
        <v>80</v>
      </c>
      <c r="C212" s="7">
        <v>7</v>
      </c>
      <c r="D212" s="8">
        <f>(説明!$G$36*1.05/C212)*E$207</f>
        <v>121170</v>
      </c>
      <c r="E212" s="148"/>
      <c r="F212" s="148"/>
      <c r="G212" s="148"/>
      <c r="H212" s="148"/>
      <c r="I212" s="148"/>
    </row>
    <row r="213" spans="1:9" ht="15" customHeight="1" thickBot="1" x14ac:dyDescent="0.2">
      <c r="A213" s="160"/>
      <c r="B213" s="24" t="s">
        <v>81</v>
      </c>
      <c r="C213" s="9">
        <v>6</v>
      </c>
      <c r="D213" s="10">
        <f>(説明!$G$36*1.05/C213)*E$207</f>
        <v>141365</v>
      </c>
      <c r="E213" s="149"/>
      <c r="F213" s="149"/>
      <c r="G213" s="149"/>
      <c r="H213" s="149"/>
      <c r="I213" s="149"/>
    </row>
    <row r="214" spans="1:9" ht="15" customHeight="1" thickTop="1" x14ac:dyDescent="0.15">
      <c r="A214" s="156">
        <v>3000</v>
      </c>
      <c r="B214" s="22" t="s">
        <v>68</v>
      </c>
      <c r="C214" s="5">
        <v>15</v>
      </c>
      <c r="D214" s="6">
        <f>(説明!$G$36*1.05/C214)*E$214</f>
        <v>56546</v>
      </c>
      <c r="E214" s="150">
        <v>7</v>
      </c>
      <c r="F214" s="150">
        <f>7000*E214</f>
        <v>49000</v>
      </c>
      <c r="G214" s="150">
        <f>A214*2</f>
        <v>6000</v>
      </c>
      <c r="H214" s="167">
        <f>A214+25</f>
        <v>3025</v>
      </c>
      <c r="I214" s="150">
        <f>ROUNDUP(((25*H214^2)+(2853*H214))*0.0001/E214,-2)</f>
        <v>3400</v>
      </c>
    </row>
    <row r="215" spans="1:9" ht="15" customHeight="1" x14ac:dyDescent="0.15">
      <c r="A215" s="157"/>
      <c r="B215" s="23" t="s">
        <v>76</v>
      </c>
      <c r="C215" s="7">
        <v>12</v>
      </c>
      <c r="D215" s="8">
        <f>(説明!$G$36*1.05/C215)*E$214</f>
        <v>70682.5</v>
      </c>
      <c r="E215" s="148"/>
      <c r="F215" s="148"/>
      <c r="G215" s="148"/>
      <c r="H215" s="148"/>
      <c r="I215" s="148"/>
    </row>
    <row r="216" spans="1:9" ht="15" customHeight="1" x14ac:dyDescent="0.15">
      <c r="A216" s="157"/>
      <c r="B216" s="23" t="s">
        <v>77</v>
      </c>
      <c r="C216" s="7">
        <v>10</v>
      </c>
      <c r="D216" s="8">
        <f>(説明!$G$36*1.05/C216)*E$214</f>
        <v>84819</v>
      </c>
      <c r="E216" s="148"/>
      <c r="F216" s="148"/>
      <c r="G216" s="148"/>
      <c r="H216" s="148"/>
      <c r="I216" s="148"/>
    </row>
    <row r="217" spans="1:9" ht="15" customHeight="1" x14ac:dyDescent="0.15">
      <c r="A217" s="157"/>
      <c r="B217" s="23" t="s">
        <v>78</v>
      </c>
      <c r="C217" s="7">
        <v>9</v>
      </c>
      <c r="D217" s="8">
        <f>(説明!$G$36*1.05/C217)*E$214</f>
        <v>94243.333333333343</v>
      </c>
      <c r="E217" s="148"/>
      <c r="F217" s="148"/>
      <c r="G217" s="148"/>
      <c r="H217" s="148"/>
      <c r="I217" s="148"/>
    </row>
    <row r="218" spans="1:9" ht="15" customHeight="1" x14ac:dyDescent="0.15">
      <c r="A218" s="157"/>
      <c r="B218" s="23" t="s">
        <v>79</v>
      </c>
      <c r="C218" s="7">
        <v>7</v>
      </c>
      <c r="D218" s="8">
        <f>(説明!$G$36*1.05/C218)*E$214</f>
        <v>121170</v>
      </c>
      <c r="E218" s="148"/>
      <c r="F218" s="148"/>
      <c r="G218" s="148"/>
      <c r="H218" s="148"/>
      <c r="I218" s="148"/>
    </row>
    <row r="219" spans="1:9" ht="15" customHeight="1" x14ac:dyDescent="0.15">
      <c r="A219" s="157"/>
      <c r="B219" s="23" t="s">
        <v>80</v>
      </c>
      <c r="C219" s="7">
        <v>7</v>
      </c>
      <c r="D219" s="8">
        <f>(説明!$G$36*1.05/C219)*E$214</f>
        <v>121170</v>
      </c>
      <c r="E219" s="148"/>
      <c r="F219" s="148"/>
      <c r="G219" s="148"/>
      <c r="H219" s="148"/>
      <c r="I219" s="148"/>
    </row>
    <row r="220" spans="1:9" ht="15" customHeight="1" thickBot="1" x14ac:dyDescent="0.2">
      <c r="A220" s="158"/>
      <c r="B220" s="25" t="s">
        <v>81</v>
      </c>
      <c r="C220" s="11">
        <v>6</v>
      </c>
      <c r="D220" s="12">
        <f>(説明!$G$36*1.05/C220)*E$214</f>
        <v>141365</v>
      </c>
      <c r="E220" s="149"/>
      <c r="F220" s="149"/>
      <c r="G220" s="149"/>
      <c r="H220" s="149"/>
      <c r="I220" s="149"/>
    </row>
    <row r="221" spans="1:9" ht="15" customHeight="1" thickTop="1" x14ac:dyDescent="0.15">
      <c r="A221" s="159"/>
      <c r="B221" s="26"/>
      <c r="C221" s="13"/>
      <c r="D221" s="14"/>
      <c r="E221" s="150"/>
      <c r="F221" s="150"/>
      <c r="G221" s="150"/>
      <c r="H221" s="150"/>
      <c r="I221" s="150"/>
    </row>
    <row r="222" spans="1:9" ht="15" customHeight="1" x14ac:dyDescent="0.15">
      <c r="A222" s="157"/>
      <c r="B222" s="23"/>
      <c r="C222" s="7"/>
      <c r="D222" s="8"/>
      <c r="E222" s="148"/>
      <c r="F222" s="148"/>
      <c r="G222" s="148"/>
      <c r="H222" s="148"/>
      <c r="I222" s="148"/>
    </row>
    <row r="223" spans="1:9" ht="15" customHeight="1" x14ac:dyDescent="0.15">
      <c r="A223" s="157"/>
      <c r="B223" s="23"/>
      <c r="C223" s="7"/>
      <c r="D223" s="8"/>
      <c r="E223" s="148"/>
      <c r="F223" s="148"/>
      <c r="G223" s="148"/>
      <c r="H223" s="148"/>
      <c r="I223" s="148"/>
    </row>
    <row r="224" spans="1:9" ht="15" customHeight="1" x14ac:dyDescent="0.15">
      <c r="A224" s="157"/>
      <c r="B224" s="23"/>
      <c r="C224" s="7"/>
      <c r="D224" s="8"/>
      <c r="E224" s="148"/>
      <c r="F224" s="148"/>
      <c r="G224" s="148"/>
      <c r="H224" s="148"/>
      <c r="I224" s="148"/>
    </row>
    <row r="225" spans="1:9" ht="15" customHeight="1" x14ac:dyDescent="0.15">
      <c r="A225" s="157"/>
      <c r="B225" s="23"/>
      <c r="C225" s="7"/>
      <c r="D225" s="8"/>
      <c r="E225" s="148"/>
      <c r="F225" s="148"/>
      <c r="G225" s="148"/>
      <c r="H225" s="148"/>
      <c r="I225" s="148"/>
    </row>
    <row r="226" spans="1:9" ht="15" customHeight="1" x14ac:dyDescent="0.15">
      <c r="A226" s="157"/>
      <c r="B226" s="23"/>
      <c r="C226" s="7"/>
      <c r="D226" s="8"/>
      <c r="E226" s="148"/>
      <c r="F226" s="148"/>
      <c r="G226" s="148"/>
      <c r="H226" s="148"/>
      <c r="I226" s="148"/>
    </row>
    <row r="227" spans="1:9" ht="15" customHeight="1" thickBot="1" x14ac:dyDescent="0.2">
      <c r="A227" s="160"/>
      <c r="B227" s="24"/>
      <c r="C227" s="9"/>
      <c r="D227" s="10"/>
      <c r="E227" s="149"/>
      <c r="F227" s="149"/>
      <c r="G227" s="149"/>
      <c r="H227" s="149"/>
      <c r="I227" s="149"/>
    </row>
    <row r="228" spans="1:9" ht="15" customHeight="1" thickTop="1" x14ac:dyDescent="0.15">
      <c r="A228" s="156"/>
      <c r="B228" s="22"/>
      <c r="C228" s="5"/>
      <c r="D228" s="6"/>
      <c r="E228" s="150"/>
      <c r="F228" s="150"/>
      <c r="G228" s="150"/>
      <c r="H228" s="150"/>
      <c r="I228" s="150"/>
    </row>
    <row r="229" spans="1:9" ht="15" customHeight="1" x14ac:dyDescent="0.15">
      <c r="A229" s="157"/>
      <c r="B229" s="23"/>
      <c r="C229" s="7"/>
      <c r="D229" s="8"/>
      <c r="E229" s="148"/>
      <c r="F229" s="148"/>
      <c r="G229" s="148"/>
      <c r="H229" s="148"/>
      <c r="I229" s="148"/>
    </row>
    <row r="230" spans="1:9" ht="15" customHeight="1" x14ac:dyDescent="0.15">
      <c r="A230" s="157"/>
      <c r="B230" s="23"/>
      <c r="C230" s="7"/>
      <c r="D230" s="8"/>
      <c r="E230" s="148"/>
      <c r="F230" s="148"/>
      <c r="G230" s="148"/>
      <c r="H230" s="148"/>
      <c r="I230" s="148"/>
    </row>
    <row r="231" spans="1:9" ht="15" customHeight="1" x14ac:dyDescent="0.15">
      <c r="A231" s="157"/>
      <c r="B231" s="23"/>
      <c r="C231" s="7"/>
      <c r="D231" s="8"/>
      <c r="E231" s="148"/>
      <c r="F231" s="148"/>
      <c r="G231" s="148"/>
      <c r="H231" s="148"/>
      <c r="I231" s="148"/>
    </row>
    <row r="232" spans="1:9" ht="15" customHeight="1" x14ac:dyDescent="0.15">
      <c r="A232" s="157"/>
      <c r="B232" s="23"/>
      <c r="C232" s="7"/>
      <c r="D232" s="8"/>
      <c r="E232" s="148"/>
      <c r="F232" s="148"/>
      <c r="G232" s="148"/>
      <c r="H232" s="148"/>
      <c r="I232" s="148"/>
    </row>
    <row r="233" spans="1:9" ht="15" customHeight="1" x14ac:dyDescent="0.15">
      <c r="A233" s="157"/>
      <c r="B233" s="23"/>
      <c r="C233" s="7"/>
      <c r="D233" s="8"/>
      <c r="E233" s="148"/>
      <c r="F233" s="148"/>
      <c r="G233" s="148"/>
      <c r="H233" s="148"/>
      <c r="I233" s="148"/>
    </row>
    <row r="234" spans="1:9" ht="15" customHeight="1" thickBot="1" x14ac:dyDescent="0.2">
      <c r="A234" s="158"/>
      <c r="B234" s="25"/>
      <c r="C234" s="11"/>
      <c r="D234" s="12"/>
      <c r="E234" s="149"/>
      <c r="F234" s="149"/>
      <c r="G234" s="149"/>
      <c r="H234" s="149"/>
      <c r="I234" s="149"/>
    </row>
    <row r="235" spans="1:9" ht="15" customHeight="1" thickTop="1" x14ac:dyDescent="0.15">
      <c r="A235" s="159"/>
      <c r="B235" s="26"/>
      <c r="C235" s="13"/>
      <c r="D235" s="14"/>
      <c r="E235" s="150"/>
      <c r="F235" s="150"/>
      <c r="G235" s="150"/>
      <c r="H235" s="150"/>
      <c r="I235" s="150"/>
    </row>
    <row r="236" spans="1:9" ht="15" customHeight="1" x14ac:dyDescent="0.15">
      <c r="A236" s="157"/>
      <c r="B236" s="23"/>
      <c r="C236" s="7"/>
      <c r="D236" s="8"/>
      <c r="E236" s="148"/>
      <c r="F236" s="148"/>
      <c r="G236" s="148"/>
      <c r="H236" s="148"/>
      <c r="I236" s="148"/>
    </row>
    <row r="237" spans="1:9" ht="15" customHeight="1" x14ac:dyDescent="0.15">
      <c r="A237" s="157"/>
      <c r="B237" s="23"/>
      <c r="C237" s="7"/>
      <c r="D237" s="8"/>
      <c r="E237" s="148"/>
      <c r="F237" s="148"/>
      <c r="G237" s="148"/>
      <c r="H237" s="148"/>
      <c r="I237" s="148"/>
    </row>
    <row r="238" spans="1:9" ht="15" customHeight="1" x14ac:dyDescent="0.15">
      <c r="A238" s="157"/>
      <c r="B238" s="23"/>
      <c r="C238" s="7"/>
      <c r="D238" s="8"/>
      <c r="E238" s="148"/>
      <c r="F238" s="148"/>
      <c r="G238" s="148"/>
      <c r="H238" s="148"/>
      <c r="I238" s="148"/>
    </row>
    <row r="239" spans="1:9" ht="15" customHeight="1" x14ac:dyDescent="0.15">
      <c r="A239" s="157"/>
      <c r="B239" s="23"/>
      <c r="C239" s="7"/>
      <c r="D239" s="8"/>
      <c r="E239" s="148"/>
      <c r="F239" s="148"/>
      <c r="G239" s="148"/>
      <c r="H239" s="148"/>
      <c r="I239" s="148"/>
    </row>
    <row r="240" spans="1:9" ht="15" customHeight="1" x14ac:dyDescent="0.15">
      <c r="A240" s="157"/>
      <c r="B240" s="23"/>
      <c r="C240" s="7"/>
      <c r="D240" s="8"/>
      <c r="E240" s="148"/>
      <c r="F240" s="148"/>
      <c r="G240" s="148"/>
      <c r="H240" s="148"/>
      <c r="I240" s="148"/>
    </row>
    <row r="241" spans="1:9" ht="15" customHeight="1" thickBot="1" x14ac:dyDescent="0.2">
      <c r="A241" s="160"/>
      <c r="B241" s="24"/>
      <c r="C241" s="9"/>
      <c r="D241" s="10"/>
      <c r="E241" s="149"/>
      <c r="F241" s="149"/>
      <c r="G241" s="148"/>
      <c r="H241" s="149"/>
      <c r="I241" s="149"/>
    </row>
    <row r="242" spans="1:9" ht="15" customHeight="1" thickTop="1" x14ac:dyDescent="0.15">
      <c r="A242" s="156"/>
      <c r="B242" s="22"/>
      <c r="C242" s="5"/>
      <c r="D242" s="6"/>
      <c r="E242" s="150"/>
      <c r="F242" s="150"/>
      <c r="G242" s="150"/>
      <c r="H242" s="150"/>
      <c r="I242" s="150"/>
    </row>
    <row r="243" spans="1:9" ht="15" customHeight="1" x14ac:dyDescent="0.15">
      <c r="A243" s="157"/>
      <c r="B243" s="23"/>
      <c r="C243" s="7"/>
      <c r="D243" s="8"/>
      <c r="E243" s="148"/>
      <c r="F243" s="148"/>
      <c r="G243" s="148"/>
      <c r="H243" s="148"/>
      <c r="I243" s="148"/>
    </row>
    <row r="244" spans="1:9" ht="15" customHeight="1" x14ac:dyDescent="0.15">
      <c r="A244" s="157"/>
      <c r="B244" s="23"/>
      <c r="C244" s="7"/>
      <c r="D244" s="8"/>
      <c r="E244" s="148"/>
      <c r="F244" s="148"/>
      <c r="G244" s="148"/>
      <c r="H244" s="148"/>
      <c r="I244" s="148"/>
    </row>
    <row r="245" spans="1:9" ht="15" customHeight="1" x14ac:dyDescent="0.15">
      <c r="A245" s="157"/>
      <c r="B245" s="23"/>
      <c r="C245" s="7"/>
      <c r="D245" s="8"/>
      <c r="E245" s="148"/>
      <c r="F245" s="148"/>
      <c r="G245" s="148"/>
      <c r="H245" s="148"/>
      <c r="I245" s="148"/>
    </row>
    <row r="246" spans="1:9" ht="15" customHeight="1" x14ac:dyDescent="0.15">
      <c r="A246" s="157"/>
      <c r="B246" s="23"/>
      <c r="C246" s="7"/>
      <c r="D246" s="8"/>
      <c r="E246" s="148"/>
      <c r="F246" s="148"/>
      <c r="G246" s="148"/>
      <c r="H246" s="148"/>
      <c r="I246" s="148"/>
    </row>
    <row r="247" spans="1:9" ht="15" customHeight="1" x14ac:dyDescent="0.15">
      <c r="A247" s="157"/>
      <c r="B247" s="23"/>
      <c r="C247" s="7"/>
      <c r="D247" s="8"/>
      <c r="E247" s="148"/>
      <c r="F247" s="148"/>
      <c r="G247" s="148"/>
      <c r="H247" s="148"/>
      <c r="I247" s="148"/>
    </row>
    <row r="248" spans="1:9" ht="15" customHeight="1" thickBot="1" x14ac:dyDescent="0.2">
      <c r="A248" s="158"/>
      <c r="B248" s="25"/>
      <c r="C248" s="11"/>
      <c r="D248" s="12"/>
      <c r="E248" s="149"/>
      <c r="F248" s="149"/>
      <c r="G248" s="149"/>
      <c r="H248" s="149"/>
      <c r="I248" s="149"/>
    </row>
    <row r="249" spans="1:9" ht="15" customHeight="1" thickTop="1" x14ac:dyDescent="0.15">
      <c r="A249" s="159"/>
      <c r="B249" s="26"/>
      <c r="C249" s="13"/>
      <c r="D249" s="14"/>
      <c r="E249" s="150"/>
      <c r="F249" s="150"/>
      <c r="G249" s="150"/>
      <c r="H249" s="150"/>
      <c r="I249" s="150"/>
    </row>
    <row r="250" spans="1:9" ht="15" customHeight="1" x14ac:dyDescent="0.15">
      <c r="A250" s="157"/>
      <c r="B250" s="23"/>
      <c r="C250" s="7"/>
      <c r="D250" s="8"/>
      <c r="E250" s="148"/>
      <c r="F250" s="148"/>
      <c r="G250" s="148"/>
      <c r="H250" s="148"/>
      <c r="I250" s="148"/>
    </row>
    <row r="251" spans="1:9" ht="15" customHeight="1" x14ac:dyDescent="0.15">
      <c r="A251" s="157"/>
      <c r="B251" s="23"/>
      <c r="C251" s="7"/>
      <c r="D251" s="8"/>
      <c r="E251" s="148"/>
      <c r="F251" s="148"/>
      <c r="G251" s="148"/>
      <c r="H251" s="148"/>
      <c r="I251" s="148"/>
    </row>
    <row r="252" spans="1:9" ht="15" customHeight="1" x14ac:dyDescent="0.15">
      <c r="A252" s="157"/>
      <c r="B252" s="23"/>
      <c r="C252" s="7"/>
      <c r="D252" s="8"/>
      <c r="E252" s="148"/>
      <c r="F252" s="148"/>
      <c r="G252" s="148"/>
      <c r="H252" s="148"/>
      <c r="I252" s="148"/>
    </row>
    <row r="253" spans="1:9" ht="15" customHeight="1" x14ac:dyDescent="0.15">
      <c r="A253" s="157"/>
      <c r="B253" s="23"/>
      <c r="C253" s="7"/>
      <c r="D253" s="8"/>
      <c r="E253" s="148"/>
      <c r="F253" s="148"/>
      <c r="G253" s="148"/>
      <c r="H253" s="148"/>
      <c r="I253" s="148"/>
    </row>
    <row r="254" spans="1:9" ht="15" customHeight="1" x14ac:dyDescent="0.15">
      <c r="A254" s="157"/>
      <c r="B254" s="23"/>
      <c r="C254" s="7"/>
      <c r="D254" s="8"/>
      <c r="E254" s="148"/>
      <c r="F254" s="148"/>
      <c r="G254" s="148"/>
      <c r="H254" s="148"/>
      <c r="I254" s="148"/>
    </row>
    <row r="255" spans="1:9" ht="15" customHeight="1" x14ac:dyDescent="0.15">
      <c r="A255" s="157"/>
      <c r="B255" s="23"/>
      <c r="C255" s="7"/>
      <c r="D255" s="8"/>
      <c r="E255" s="153"/>
      <c r="F255" s="153"/>
      <c r="G255" s="153"/>
      <c r="H255" s="153"/>
      <c r="I255" s="153"/>
    </row>
    <row r="256" spans="1:9" x14ac:dyDescent="0.15">
      <c r="A256" s="15"/>
      <c r="B256" s="16"/>
      <c r="C256" s="16"/>
      <c r="D256" s="17"/>
      <c r="E256" s="17"/>
      <c r="F256" s="17"/>
      <c r="G256" s="17"/>
      <c r="H256" s="17"/>
      <c r="I256" s="17"/>
    </row>
  </sheetData>
  <mergeCells count="215">
    <mergeCell ref="A249:A255"/>
    <mergeCell ref="E249:E255"/>
    <mergeCell ref="F249:F255"/>
    <mergeCell ref="G249:G255"/>
    <mergeCell ref="H249:H255"/>
    <mergeCell ref="I249:I255"/>
    <mergeCell ref="A235:A241"/>
    <mergeCell ref="E235:E241"/>
    <mergeCell ref="F235:F241"/>
    <mergeCell ref="G235:G241"/>
    <mergeCell ref="H235:H241"/>
    <mergeCell ref="I235:I241"/>
    <mergeCell ref="A242:A248"/>
    <mergeCell ref="E242:E248"/>
    <mergeCell ref="F242:F248"/>
    <mergeCell ref="G242:G248"/>
    <mergeCell ref="H242:H248"/>
    <mergeCell ref="I242:I248"/>
    <mergeCell ref="A221:A227"/>
    <mergeCell ref="E221:E227"/>
    <mergeCell ref="F221:F227"/>
    <mergeCell ref="G221:G227"/>
    <mergeCell ref="H221:H227"/>
    <mergeCell ref="I221:I227"/>
    <mergeCell ref="A228:A234"/>
    <mergeCell ref="E228:E234"/>
    <mergeCell ref="F228:F234"/>
    <mergeCell ref="G228:G234"/>
    <mergeCell ref="H228:H234"/>
    <mergeCell ref="I228:I234"/>
    <mergeCell ref="E206:F206"/>
    <mergeCell ref="A207:A213"/>
    <mergeCell ref="E207:E213"/>
    <mergeCell ref="F207:F213"/>
    <mergeCell ref="G207:G213"/>
    <mergeCell ref="H207:H213"/>
    <mergeCell ref="I207:I213"/>
    <mergeCell ref="A214:A220"/>
    <mergeCell ref="E214:E220"/>
    <mergeCell ref="F214:F220"/>
    <mergeCell ref="G214:G220"/>
    <mergeCell ref="H214:H220"/>
    <mergeCell ref="I214:I220"/>
    <mergeCell ref="A191:A197"/>
    <mergeCell ref="E191:E197"/>
    <mergeCell ref="F191:F197"/>
    <mergeCell ref="G191:G197"/>
    <mergeCell ref="H191:H197"/>
    <mergeCell ref="I191:I197"/>
    <mergeCell ref="A198:A204"/>
    <mergeCell ref="E198:E204"/>
    <mergeCell ref="F198:F204"/>
    <mergeCell ref="G198:G204"/>
    <mergeCell ref="H198:H204"/>
    <mergeCell ref="I198:I204"/>
    <mergeCell ref="A177:A183"/>
    <mergeCell ref="E177:E183"/>
    <mergeCell ref="F177:F183"/>
    <mergeCell ref="G177:G183"/>
    <mergeCell ref="H177:H183"/>
    <mergeCell ref="I177:I183"/>
    <mergeCell ref="A184:A190"/>
    <mergeCell ref="E184:E190"/>
    <mergeCell ref="F184:F190"/>
    <mergeCell ref="G184:G190"/>
    <mergeCell ref="H184:H190"/>
    <mergeCell ref="I184:I190"/>
    <mergeCell ref="A163:A169"/>
    <mergeCell ref="E163:E169"/>
    <mergeCell ref="F163:F169"/>
    <mergeCell ref="G163:G169"/>
    <mergeCell ref="H163:H169"/>
    <mergeCell ref="I163:I169"/>
    <mergeCell ref="A170:A176"/>
    <mergeCell ref="E170:E176"/>
    <mergeCell ref="F170:F176"/>
    <mergeCell ref="G170:G176"/>
    <mergeCell ref="H170:H176"/>
    <mergeCell ref="I170:I176"/>
    <mergeCell ref="A147:A153"/>
    <mergeCell ref="E147:E153"/>
    <mergeCell ref="F147:F153"/>
    <mergeCell ref="G147:G153"/>
    <mergeCell ref="H147:H153"/>
    <mergeCell ref="I147:I153"/>
    <mergeCell ref="E155:F155"/>
    <mergeCell ref="A156:A162"/>
    <mergeCell ref="E156:E162"/>
    <mergeCell ref="F156:F162"/>
    <mergeCell ref="G156:G162"/>
    <mergeCell ref="H156:H162"/>
    <mergeCell ref="I156:I162"/>
    <mergeCell ref="A133:A139"/>
    <mergeCell ref="E133:E139"/>
    <mergeCell ref="F133:F139"/>
    <mergeCell ref="G133:G139"/>
    <mergeCell ref="H133:H139"/>
    <mergeCell ref="I133:I139"/>
    <mergeCell ref="A140:A146"/>
    <mergeCell ref="E140:E146"/>
    <mergeCell ref="F140:F146"/>
    <mergeCell ref="G140:G146"/>
    <mergeCell ref="H140:H146"/>
    <mergeCell ref="I140:I146"/>
    <mergeCell ref="A119:A125"/>
    <mergeCell ref="E119:E125"/>
    <mergeCell ref="F119:F125"/>
    <mergeCell ref="G119:G125"/>
    <mergeCell ref="H119:H125"/>
    <mergeCell ref="I119:I125"/>
    <mergeCell ref="A126:A132"/>
    <mergeCell ref="E126:E132"/>
    <mergeCell ref="F126:F132"/>
    <mergeCell ref="G126:G132"/>
    <mergeCell ref="H126:H132"/>
    <mergeCell ref="I126:I132"/>
    <mergeCell ref="E104:F104"/>
    <mergeCell ref="A105:A111"/>
    <mergeCell ref="E105:E111"/>
    <mergeCell ref="F105:F111"/>
    <mergeCell ref="G105:G111"/>
    <mergeCell ref="H105:H111"/>
    <mergeCell ref="I105:I111"/>
    <mergeCell ref="A112:A118"/>
    <mergeCell ref="E112:E118"/>
    <mergeCell ref="F112:F118"/>
    <mergeCell ref="G112:G118"/>
    <mergeCell ref="H112:H118"/>
    <mergeCell ref="I112:I118"/>
    <mergeCell ref="A89:A95"/>
    <mergeCell ref="E89:E95"/>
    <mergeCell ref="F89:F95"/>
    <mergeCell ref="G89:G95"/>
    <mergeCell ref="H89:H95"/>
    <mergeCell ref="I89:I95"/>
    <mergeCell ref="A96:A102"/>
    <mergeCell ref="E96:E102"/>
    <mergeCell ref="F96:F102"/>
    <mergeCell ref="G96:G102"/>
    <mergeCell ref="H96:H102"/>
    <mergeCell ref="I96:I102"/>
    <mergeCell ref="A75:A81"/>
    <mergeCell ref="E75:E81"/>
    <mergeCell ref="F75:F81"/>
    <mergeCell ref="G75:G81"/>
    <mergeCell ref="H75:H81"/>
    <mergeCell ref="I75:I81"/>
    <mergeCell ref="A82:A88"/>
    <mergeCell ref="E82:E88"/>
    <mergeCell ref="F82:F88"/>
    <mergeCell ref="G82:G88"/>
    <mergeCell ref="H82:H88"/>
    <mergeCell ref="I82:I88"/>
    <mergeCell ref="A61:A67"/>
    <mergeCell ref="E61:E67"/>
    <mergeCell ref="F61:F67"/>
    <mergeCell ref="G61:G67"/>
    <mergeCell ref="H61:H67"/>
    <mergeCell ref="I61:I67"/>
    <mergeCell ref="A68:A74"/>
    <mergeCell ref="E68:E74"/>
    <mergeCell ref="F68:F74"/>
    <mergeCell ref="G68:G74"/>
    <mergeCell ref="H68:H74"/>
    <mergeCell ref="I68:I74"/>
    <mergeCell ref="A45:A51"/>
    <mergeCell ref="E45:E51"/>
    <mergeCell ref="F45:F51"/>
    <mergeCell ref="G45:G51"/>
    <mergeCell ref="H45:H51"/>
    <mergeCell ref="I45:I51"/>
    <mergeCell ref="E53:F53"/>
    <mergeCell ref="A54:A60"/>
    <mergeCell ref="E54:E60"/>
    <mergeCell ref="F54:F60"/>
    <mergeCell ref="G54:G60"/>
    <mergeCell ref="H54:H60"/>
    <mergeCell ref="I54:I60"/>
    <mergeCell ref="A31:A37"/>
    <mergeCell ref="E31:E37"/>
    <mergeCell ref="F31:F37"/>
    <mergeCell ref="G31:G37"/>
    <mergeCell ref="H31:H37"/>
    <mergeCell ref="I31:I37"/>
    <mergeCell ref="A38:A44"/>
    <mergeCell ref="E38:E44"/>
    <mergeCell ref="F38:F44"/>
    <mergeCell ref="G38:G44"/>
    <mergeCell ref="H38:H44"/>
    <mergeCell ref="I38:I44"/>
    <mergeCell ref="A17:A23"/>
    <mergeCell ref="E17:E23"/>
    <mergeCell ref="F17:F23"/>
    <mergeCell ref="G17:G23"/>
    <mergeCell ref="H17:H23"/>
    <mergeCell ref="I17:I23"/>
    <mergeCell ref="A24:A30"/>
    <mergeCell ref="E24:E30"/>
    <mergeCell ref="F24:F30"/>
    <mergeCell ref="G24:G30"/>
    <mergeCell ref="H24:H30"/>
    <mergeCell ref="I24:I30"/>
    <mergeCell ref="E2:F2"/>
    <mergeCell ref="A3:A9"/>
    <mergeCell ref="E3:E9"/>
    <mergeCell ref="F3:F9"/>
    <mergeCell ref="G3:G9"/>
    <mergeCell ref="H3:H9"/>
    <mergeCell ref="I3:I9"/>
    <mergeCell ref="A10:A16"/>
    <mergeCell ref="E10:E16"/>
    <mergeCell ref="F10:F16"/>
    <mergeCell ref="G10:G16"/>
    <mergeCell ref="H10:H16"/>
    <mergeCell ref="I10:I16"/>
  </mergeCells>
  <phoneticPr fontId="2"/>
  <pageMargins left="0.75" right="0.75"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C99"/>
  </sheetPr>
  <dimension ref="A1:L256"/>
  <sheetViews>
    <sheetView zoomScaleNormal="100" workbookViewId="0"/>
  </sheetViews>
  <sheetFormatPr defaultRowHeight="13.5" x14ac:dyDescent="0.15"/>
  <cols>
    <col min="1" max="1" width="13.5" bestFit="1" customWidth="1"/>
    <col min="2" max="2" width="14.25" bestFit="1" customWidth="1"/>
    <col min="3" max="3" width="8.5" customWidth="1"/>
    <col min="8" max="8" width="9" hidden="1" customWidth="1"/>
    <col min="11" max="11" width="4.5" customWidth="1"/>
    <col min="12" max="12" width="2.875" customWidth="1"/>
  </cols>
  <sheetData>
    <row r="1" spans="1:12" x14ac:dyDescent="0.15">
      <c r="A1" t="s">
        <v>18</v>
      </c>
      <c r="G1" s="27"/>
      <c r="I1" s="104" t="s">
        <v>96</v>
      </c>
    </row>
    <row r="2" spans="1:12" ht="15" customHeight="1" thickBot="1" x14ac:dyDescent="0.2">
      <c r="A2" s="1" t="s">
        <v>1</v>
      </c>
      <c r="B2" s="1" t="s">
        <v>0</v>
      </c>
      <c r="C2" s="34" t="s">
        <v>6</v>
      </c>
      <c r="D2" s="3" t="s">
        <v>2</v>
      </c>
      <c r="E2" s="163" t="s">
        <v>3</v>
      </c>
      <c r="F2" s="163"/>
      <c r="G2" s="2" t="s">
        <v>4</v>
      </c>
      <c r="H2" s="2"/>
      <c r="I2" s="2" t="s">
        <v>5</v>
      </c>
    </row>
    <row r="3" spans="1:12" ht="15" customHeight="1" x14ac:dyDescent="0.15">
      <c r="A3" s="156">
        <v>1300</v>
      </c>
      <c r="B3" s="29" t="s">
        <v>68</v>
      </c>
      <c r="C3" s="35">
        <v>10</v>
      </c>
      <c r="D3" s="6">
        <f>(説明!$G$38*1.05/C3)*E$3</f>
        <v>27438.6</v>
      </c>
      <c r="E3" s="148">
        <v>4</v>
      </c>
      <c r="F3" s="148">
        <f>7000*E3</f>
        <v>28000</v>
      </c>
      <c r="G3" s="148">
        <f>A3*2</f>
        <v>2600</v>
      </c>
      <c r="H3" s="167">
        <f>A3+25</f>
        <v>1325</v>
      </c>
      <c r="I3" s="167">
        <f>ROUNDUP(((25*H3^2)+(2853*H3))*0.0001/E3,-2)</f>
        <v>1200</v>
      </c>
      <c r="K3" s="4"/>
      <c r="L3" s="4"/>
    </row>
    <row r="4" spans="1:12" ht="15" customHeight="1" x14ac:dyDescent="0.15">
      <c r="A4" s="157"/>
      <c r="B4" s="30" t="s">
        <v>76</v>
      </c>
      <c r="C4" s="36">
        <v>8</v>
      </c>
      <c r="D4" s="8">
        <f>(説明!$G$38*1.05/C4)*E$3</f>
        <v>34298.25</v>
      </c>
      <c r="E4" s="148"/>
      <c r="F4" s="148"/>
      <c r="G4" s="148"/>
      <c r="H4" s="148"/>
      <c r="I4" s="148"/>
      <c r="K4" s="4"/>
      <c r="L4" s="4"/>
    </row>
    <row r="5" spans="1:12" ht="15" customHeight="1" x14ac:dyDescent="0.15">
      <c r="A5" s="157"/>
      <c r="B5" s="30" t="s">
        <v>77</v>
      </c>
      <c r="C5" s="36">
        <v>7</v>
      </c>
      <c r="D5" s="8">
        <f>(説明!$G$38*1.05/C5)*E$3</f>
        <v>39198</v>
      </c>
      <c r="E5" s="148"/>
      <c r="F5" s="148"/>
      <c r="G5" s="148"/>
      <c r="H5" s="148"/>
      <c r="I5" s="148"/>
      <c r="K5" s="4"/>
      <c r="L5" s="4"/>
    </row>
    <row r="6" spans="1:12" ht="15" customHeight="1" x14ac:dyDescent="0.15">
      <c r="A6" s="157"/>
      <c r="B6" s="30" t="s">
        <v>78</v>
      </c>
      <c r="C6" s="36">
        <v>6</v>
      </c>
      <c r="D6" s="8">
        <f>(説明!$G$38*1.05/C6)*E$3</f>
        <v>45731</v>
      </c>
      <c r="E6" s="148"/>
      <c r="F6" s="148"/>
      <c r="G6" s="148"/>
      <c r="H6" s="148"/>
      <c r="I6" s="148"/>
      <c r="K6" s="4"/>
      <c r="L6" s="4"/>
    </row>
    <row r="7" spans="1:12" ht="15" customHeight="1" x14ac:dyDescent="0.15">
      <c r="A7" s="157"/>
      <c r="B7" s="30" t="s">
        <v>79</v>
      </c>
      <c r="C7" s="36">
        <v>5</v>
      </c>
      <c r="D7" s="8">
        <f>(説明!$G$38*1.05/C7)*E$3</f>
        <v>54877.2</v>
      </c>
      <c r="E7" s="148"/>
      <c r="F7" s="148"/>
      <c r="G7" s="148"/>
      <c r="H7" s="148"/>
      <c r="I7" s="148"/>
      <c r="K7" s="4"/>
      <c r="L7" s="4"/>
    </row>
    <row r="8" spans="1:12" ht="15" customHeight="1" x14ac:dyDescent="0.15">
      <c r="A8" s="157"/>
      <c r="B8" s="30" t="s">
        <v>80</v>
      </c>
      <c r="C8" s="36">
        <v>5</v>
      </c>
      <c r="D8" s="8">
        <f>(説明!$G$38*1.05/C8)*E$3</f>
        <v>54877.2</v>
      </c>
      <c r="E8" s="148"/>
      <c r="F8" s="148"/>
      <c r="G8" s="148"/>
      <c r="H8" s="148"/>
      <c r="I8" s="148"/>
      <c r="K8" s="4"/>
      <c r="L8" s="4"/>
    </row>
    <row r="9" spans="1:12" ht="15" customHeight="1" thickBot="1" x14ac:dyDescent="0.2">
      <c r="A9" s="160"/>
      <c r="B9" s="33" t="s">
        <v>81</v>
      </c>
      <c r="C9" s="37">
        <v>4</v>
      </c>
      <c r="D9" s="10">
        <f>(説明!$G$38*1.05/C9)*E$3</f>
        <v>68596.5</v>
      </c>
      <c r="E9" s="149"/>
      <c r="F9" s="149"/>
      <c r="G9" s="149"/>
      <c r="H9" s="149"/>
      <c r="I9" s="149"/>
      <c r="K9" s="4"/>
      <c r="L9" s="4"/>
    </row>
    <row r="10" spans="1:12" ht="15" customHeight="1" thickTop="1" x14ac:dyDescent="0.15">
      <c r="A10" s="156">
        <v>1350</v>
      </c>
      <c r="B10" s="29" t="s">
        <v>68</v>
      </c>
      <c r="C10" s="35">
        <v>10</v>
      </c>
      <c r="D10" s="6">
        <f>(説明!$G$38*1.05/C10)*E$10</f>
        <v>27438.6</v>
      </c>
      <c r="E10" s="150">
        <v>4</v>
      </c>
      <c r="F10" s="150">
        <f>7000*E10</f>
        <v>28000</v>
      </c>
      <c r="G10" s="150">
        <f>A10*2</f>
        <v>2700</v>
      </c>
      <c r="H10" s="167">
        <f>A10+25</f>
        <v>1375</v>
      </c>
      <c r="I10" s="150">
        <f>ROUNDUP(((25*H10^2)+(2853*H10))*0.0001/E10,-2)</f>
        <v>1300</v>
      </c>
    </row>
    <row r="11" spans="1:12" ht="15" customHeight="1" x14ac:dyDescent="0.15">
      <c r="A11" s="157"/>
      <c r="B11" s="30" t="s">
        <v>76</v>
      </c>
      <c r="C11" s="36">
        <v>8</v>
      </c>
      <c r="D11" s="8">
        <f>(説明!$G$38*1.05/C11)*E$10</f>
        <v>34298.25</v>
      </c>
      <c r="E11" s="148"/>
      <c r="F11" s="148"/>
      <c r="G11" s="148"/>
      <c r="H11" s="148"/>
      <c r="I11" s="148"/>
    </row>
    <row r="12" spans="1:12" ht="15" customHeight="1" x14ac:dyDescent="0.15">
      <c r="A12" s="157"/>
      <c r="B12" s="30" t="s">
        <v>77</v>
      </c>
      <c r="C12" s="36">
        <v>7</v>
      </c>
      <c r="D12" s="8">
        <f>(説明!$G$38*1.05/C12)*E$10</f>
        <v>39198</v>
      </c>
      <c r="E12" s="148"/>
      <c r="F12" s="148"/>
      <c r="G12" s="148"/>
      <c r="H12" s="148"/>
      <c r="I12" s="148"/>
    </row>
    <row r="13" spans="1:12" ht="15" customHeight="1" x14ac:dyDescent="0.15">
      <c r="A13" s="157"/>
      <c r="B13" s="30" t="s">
        <v>78</v>
      </c>
      <c r="C13" s="36">
        <v>6</v>
      </c>
      <c r="D13" s="8">
        <f>(説明!$G$38*1.05/C13)*E$10</f>
        <v>45731</v>
      </c>
      <c r="E13" s="148"/>
      <c r="F13" s="148"/>
      <c r="G13" s="148"/>
      <c r="H13" s="148"/>
      <c r="I13" s="148"/>
    </row>
    <row r="14" spans="1:12" ht="15" customHeight="1" x14ac:dyDescent="0.15">
      <c r="A14" s="157"/>
      <c r="B14" s="30" t="s">
        <v>79</v>
      </c>
      <c r="C14" s="36">
        <v>5</v>
      </c>
      <c r="D14" s="8">
        <f>(説明!$G$38*1.05/C14)*E$10</f>
        <v>54877.2</v>
      </c>
      <c r="E14" s="148"/>
      <c r="F14" s="148"/>
      <c r="G14" s="148"/>
      <c r="H14" s="148"/>
      <c r="I14" s="148"/>
    </row>
    <row r="15" spans="1:12" ht="15" customHeight="1" x14ac:dyDescent="0.15">
      <c r="A15" s="157"/>
      <c r="B15" s="30" t="s">
        <v>80</v>
      </c>
      <c r="C15" s="36">
        <v>5</v>
      </c>
      <c r="D15" s="8">
        <f>(説明!$G$38*1.05/C15)*E$10</f>
        <v>54877.2</v>
      </c>
      <c r="E15" s="148"/>
      <c r="F15" s="148"/>
      <c r="G15" s="148"/>
      <c r="H15" s="148"/>
      <c r="I15" s="148"/>
    </row>
    <row r="16" spans="1:12" ht="15" customHeight="1" thickBot="1" x14ac:dyDescent="0.2">
      <c r="A16" s="158"/>
      <c r="B16" s="31" t="s">
        <v>81</v>
      </c>
      <c r="C16" s="38">
        <v>4</v>
      </c>
      <c r="D16" s="12">
        <f>(説明!$G$38*1.05/C16)*E$10</f>
        <v>68596.5</v>
      </c>
      <c r="E16" s="149"/>
      <c r="F16" s="149"/>
      <c r="G16" s="149"/>
      <c r="H16" s="149"/>
      <c r="I16" s="149"/>
    </row>
    <row r="17" spans="1:9" ht="15" customHeight="1" thickTop="1" x14ac:dyDescent="0.15">
      <c r="A17" s="159">
        <v>1400</v>
      </c>
      <c r="B17" s="32" t="s">
        <v>68</v>
      </c>
      <c r="C17" s="39">
        <v>10</v>
      </c>
      <c r="D17" s="14">
        <f>(説明!$G$38*1.05/C17)*E$17</f>
        <v>27438.6</v>
      </c>
      <c r="E17" s="150">
        <v>4</v>
      </c>
      <c r="F17" s="150">
        <f>7000*E17</f>
        <v>28000</v>
      </c>
      <c r="G17" s="150">
        <f>A17*2</f>
        <v>2800</v>
      </c>
      <c r="H17" s="167">
        <f>A17+25</f>
        <v>1425</v>
      </c>
      <c r="I17" s="150">
        <f>ROUNDUP(((25*H17^2)+(2853*H17))*0.0001/E17,-2)</f>
        <v>1400</v>
      </c>
    </row>
    <row r="18" spans="1:9" ht="15" customHeight="1" x14ac:dyDescent="0.15">
      <c r="A18" s="157"/>
      <c r="B18" s="30" t="s">
        <v>76</v>
      </c>
      <c r="C18" s="36">
        <v>8</v>
      </c>
      <c r="D18" s="8">
        <f>(説明!$G$38*1.05/C18)*E$17</f>
        <v>34298.25</v>
      </c>
      <c r="E18" s="148"/>
      <c r="F18" s="148"/>
      <c r="G18" s="148"/>
      <c r="H18" s="148"/>
      <c r="I18" s="148"/>
    </row>
    <row r="19" spans="1:9" ht="15" customHeight="1" x14ac:dyDescent="0.15">
      <c r="A19" s="157"/>
      <c r="B19" s="30" t="s">
        <v>77</v>
      </c>
      <c r="C19" s="36">
        <v>7</v>
      </c>
      <c r="D19" s="8">
        <f>(説明!$G$38*1.05/C19)*E$17</f>
        <v>39198</v>
      </c>
      <c r="E19" s="148"/>
      <c r="F19" s="148"/>
      <c r="G19" s="148"/>
      <c r="H19" s="148"/>
      <c r="I19" s="148"/>
    </row>
    <row r="20" spans="1:9" ht="15" customHeight="1" x14ac:dyDescent="0.15">
      <c r="A20" s="157"/>
      <c r="B20" s="30" t="s">
        <v>78</v>
      </c>
      <c r="C20" s="36">
        <v>6</v>
      </c>
      <c r="D20" s="8">
        <f>(説明!$G$38*1.05/C20)*E$17</f>
        <v>45731</v>
      </c>
      <c r="E20" s="148"/>
      <c r="F20" s="148"/>
      <c r="G20" s="148"/>
      <c r="H20" s="148"/>
      <c r="I20" s="148"/>
    </row>
    <row r="21" spans="1:9" ht="15" customHeight="1" x14ac:dyDescent="0.15">
      <c r="A21" s="157"/>
      <c r="B21" s="30" t="s">
        <v>79</v>
      </c>
      <c r="C21" s="36">
        <v>5</v>
      </c>
      <c r="D21" s="8">
        <f>(説明!$G$38*1.05/C21)*E$17</f>
        <v>54877.2</v>
      </c>
      <c r="E21" s="148"/>
      <c r="F21" s="148"/>
      <c r="G21" s="148"/>
      <c r="H21" s="148"/>
      <c r="I21" s="148"/>
    </row>
    <row r="22" spans="1:9" ht="15" customHeight="1" x14ac:dyDescent="0.15">
      <c r="A22" s="157"/>
      <c r="B22" s="30" t="s">
        <v>80</v>
      </c>
      <c r="C22" s="36">
        <v>5</v>
      </c>
      <c r="D22" s="8">
        <f>(説明!$G$38*1.05/C22)*E$17</f>
        <v>54877.2</v>
      </c>
      <c r="E22" s="148"/>
      <c r="F22" s="148"/>
      <c r="G22" s="148"/>
      <c r="H22" s="148"/>
      <c r="I22" s="148"/>
    </row>
    <row r="23" spans="1:9" ht="15" customHeight="1" thickBot="1" x14ac:dyDescent="0.2">
      <c r="A23" s="160"/>
      <c r="B23" s="33" t="s">
        <v>81</v>
      </c>
      <c r="C23" s="37">
        <v>4</v>
      </c>
      <c r="D23" s="10">
        <f>(説明!$G$38*1.05/C23)*E$17</f>
        <v>68596.5</v>
      </c>
      <c r="E23" s="149"/>
      <c r="F23" s="149"/>
      <c r="G23" s="149"/>
      <c r="H23" s="149"/>
      <c r="I23" s="149"/>
    </row>
    <row r="24" spans="1:9" ht="15" customHeight="1" thickTop="1" x14ac:dyDescent="0.15">
      <c r="A24" s="156">
        <v>1450</v>
      </c>
      <c r="B24" s="29" t="s">
        <v>68</v>
      </c>
      <c r="C24" s="35">
        <v>10</v>
      </c>
      <c r="D24" s="6">
        <f>(説明!$G$38*1.05/C24)*E$24</f>
        <v>27438.6</v>
      </c>
      <c r="E24" s="150">
        <v>4</v>
      </c>
      <c r="F24" s="150">
        <f>7000*E24</f>
        <v>28000</v>
      </c>
      <c r="G24" s="150">
        <f>A24*2</f>
        <v>2900</v>
      </c>
      <c r="H24" s="167">
        <f>A24+25</f>
        <v>1475</v>
      </c>
      <c r="I24" s="150">
        <f>ROUNDUP(((25*H24^2)+(2853*H24))*0.0001/E24,-2)</f>
        <v>1500</v>
      </c>
    </row>
    <row r="25" spans="1:9" ht="15" customHeight="1" x14ac:dyDescent="0.15">
      <c r="A25" s="157"/>
      <c r="B25" s="30" t="s">
        <v>76</v>
      </c>
      <c r="C25" s="36">
        <v>8</v>
      </c>
      <c r="D25" s="8">
        <f>(説明!$G$38*1.05/C25)*E$24</f>
        <v>34298.25</v>
      </c>
      <c r="E25" s="148"/>
      <c r="F25" s="148"/>
      <c r="G25" s="148"/>
      <c r="H25" s="148"/>
      <c r="I25" s="148"/>
    </row>
    <row r="26" spans="1:9" ht="15" customHeight="1" x14ac:dyDescent="0.15">
      <c r="A26" s="157"/>
      <c r="B26" s="30" t="s">
        <v>77</v>
      </c>
      <c r="C26" s="36">
        <v>7</v>
      </c>
      <c r="D26" s="8">
        <f>(説明!$G$38*1.05/C26)*E$24</f>
        <v>39198</v>
      </c>
      <c r="E26" s="148"/>
      <c r="F26" s="148"/>
      <c r="G26" s="148"/>
      <c r="H26" s="148"/>
      <c r="I26" s="148"/>
    </row>
    <row r="27" spans="1:9" ht="15" customHeight="1" x14ac:dyDescent="0.15">
      <c r="A27" s="157"/>
      <c r="B27" s="30" t="s">
        <v>78</v>
      </c>
      <c r="C27" s="36">
        <v>6</v>
      </c>
      <c r="D27" s="8">
        <f>(説明!$G$38*1.05/C27)*E$24</f>
        <v>45731</v>
      </c>
      <c r="E27" s="148"/>
      <c r="F27" s="148"/>
      <c r="G27" s="148"/>
      <c r="H27" s="148"/>
      <c r="I27" s="148"/>
    </row>
    <row r="28" spans="1:9" ht="15" customHeight="1" x14ac:dyDescent="0.15">
      <c r="A28" s="157"/>
      <c r="B28" s="30" t="s">
        <v>79</v>
      </c>
      <c r="C28" s="36">
        <v>5</v>
      </c>
      <c r="D28" s="8">
        <f>(説明!$G$38*1.05/C28)*E$24</f>
        <v>54877.2</v>
      </c>
      <c r="E28" s="148"/>
      <c r="F28" s="148"/>
      <c r="G28" s="148"/>
      <c r="H28" s="148"/>
      <c r="I28" s="148"/>
    </row>
    <row r="29" spans="1:9" ht="15" customHeight="1" x14ac:dyDescent="0.15">
      <c r="A29" s="157"/>
      <c r="B29" s="30" t="s">
        <v>80</v>
      </c>
      <c r="C29" s="36">
        <v>5</v>
      </c>
      <c r="D29" s="8">
        <f>(説明!$G$38*1.05/C29)*E$24</f>
        <v>54877.2</v>
      </c>
      <c r="E29" s="148"/>
      <c r="F29" s="148"/>
      <c r="G29" s="148"/>
      <c r="H29" s="148"/>
      <c r="I29" s="148"/>
    </row>
    <row r="30" spans="1:9" ht="15" customHeight="1" thickBot="1" x14ac:dyDescent="0.2">
      <c r="A30" s="158"/>
      <c r="B30" s="31" t="s">
        <v>81</v>
      </c>
      <c r="C30" s="38">
        <v>4</v>
      </c>
      <c r="D30" s="12">
        <f>(説明!$G$38*1.05/C30)*E$24</f>
        <v>68596.5</v>
      </c>
      <c r="E30" s="149"/>
      <c r="F30" s="149"/>
      <c r="G30" s="149"/>
      <c r="H30" s="149"/>
      <c r="I30" s="149"/>
    </row>
    <row r="31" spans="1:9" ht="15" customHeight="1" thickTop="1" x14ac:dyDescent="0.15">
      <c r="A31" s="159">
        <v>1500</v>
      </c>
      <c r="B31" s="32" t="s">
        <v>68</v>
      </c>
      <c r="C31" s="39">
        <v>10</v>
      </c>
      <c r="D31" s="14">
        <f>(説明!$G$38*1.05/C31)*E$31</f>
        <v>27438.6</v>
      </c>
      <c r="E31" s="150">
        <v>4</v>
      </c>
      <c r="F31" s="150">
        <f>7000*E31</f>
        <v>28000</v>
      </c>
      <c r="G31" s="150">
        <f>A31*2</f>
        <v>3000</v>
      </c>
      <c r="H31" s="167">
        <f>A31+25</f>
        <v>1525</v>
      </c>
      <c r="I31" s="150">
        <f>ROUNDUP(((25*H31^2)+(2853*H31))*0.0001/E31,-2)</f>
        <v>1600</v>
      </c>
    </row>
    <row r="32" spans="1:9" ht="15" customHeight="1" x14ac:dyDescent="0.15">
      <c r="A32" s="157"/>
      <c r="B32" s="30" t="s">
        <v>76</v>
      </c>
      <c r="C32" s="36">
        <v>8</v>
      </c>
      <c r="D32" s="8">
        <f>(説明!$G$38*1.05/C32)*E$31</f>
        <v>34298.25</v>
      </c>
      <c r="E32" s="148"/>
      <c r="F32" s="148"/>
      <c r="G32" s="148"/>
      <c r="H32" s="148"/>
      <c r="I32" s="148"/>
    </row>
    <row r="33" spans="1:9" ht="15" customHeight="1" x14ac:dyDescent="0.15">
      <c r="A33" s="157"/>
      <c r="B33" s="30" t="s">
        <v>77</v>
      </c>
      <c r="C33" s="36">
        <v>7</v>
      </c>
      <c r="D33" s="8">
        <f>(説明!$G$38*1.05/C33)*E$31</f>
        <v>39198</v>
      </c>
      <c r="E33" s="148"/>
      <c r="F33" s="148"/>
      <c r="G33" s="148"/>
      <c r="H33" s="148"/>
      <c r="I33" s="148"/>
    </row>
    <row r="34" spans="1:9" ht="15" customHeight="1" x14ac:dyDescent="0.15">
      <c r="A34" s="157"/>
      <c r="B34" s="30" t="s">
        <v>78</v>
      </c>
      <c r="C34" s="36">
        <v>6</v>
      </c>
      <c r="D34" s="8">
        <f>(説明!$G$38*1.05/C34)*E$31</f>
        <v>45731</v>
      </c>
      <c r="E34" s="148"/>
      <c r="F34" s="148"/>
      <c r="G34" s="148"/>
      <c r="H34" s="148"/>
      <c r="I34" s="148"/>
    </row>
    <row r="35" spans="1:9" ht="15" customHeight="1" x14ac:dyDescent="0.15">
      <c r="A35" s="157"/>
      <c r="B35" s="30" t="s">
        <v>79</v>
      </c>
      <c r="C35" s="36">
        <v>5</v>
      </c>
      <c r="D35" s="8">
        <f>(説明!$G$38*1.05/C35)*E$31</f>
        <v>54877.2</v>
      </c>
      <c r="E35" s="148"/>
      <c r="F35" s="148"/>
      <c r="G35" s="148"/>
      <c r="H35" s="148"/>
      <c r="I35" s="148"/>
    </row>
    <row r="36" spans="1:9" ht="15" customHeight="1" x14ac:dyDescent="0.15">
      <c r="A36" s="157"/>
      <c r="B36" s="30" t="s">
        <v>80</v>
      </c>
      <c r="C36" s="36">
        <v>5</v>
      </c>
      <c r="D36" s="8">
        <f>(説明!$G$38*1.05/C36)*E$31</f>
        <v>54877.2</v>
      </c>
      <c r="E36" s="148"/>
      <c r="F36" s="148"/>
      <c r="G36" s="148"/>
      <c r="H36" s="148"/>
      <c r="I36" s="148"/>
    </row>
    <row r="37" spans="1:9" ht="15" customHeight="1" thickBot="1" x14ac:dyDescent="0.2">
      <c r="A37" s="158"/>
      <c r="B37" s="31" t="s">
        <v>81</v>
      </c>
      <c r="C37" s="38">
        <v>4</v>
      </c>
      <c r="D37" s="12">
        <f>(説明!$G$38*1.05/C37)*E$31</f>
        <v>68596.5</v>
      </c>
      <c r="E37" s="148"/>
      <c r="F37" s="148"/>
      <c r="G37" s="148"/>
      <c r="H37" s="148"/>
      <c r="I37" s="148"/>
    </row>
    <row r="38" spans="1:9" ht="15" customHeight="1" thickTop="1" x14ac:dyDescent="0.15">
      <c r="A38" s="161">
        <v>1550</v>
      </c>
      <c r="B38" s="52" t="s">
        <v>68</v>
      </c>
      <c r="C38" s="74">
        <v>10</v>
      </c>
      <c r="D38" s="70">
        <f>(説明!$G$38*1.05/C38)*E$38</f>
        <v>27438.6</v>
      </c>
      <c r="E38" s="151">
        <v>4</v>
      </c>
      <c r="F38" s="151">
        <f>7000*E38</f>
        <v>28000</v>
      </c>
      <c r="G38" s="151">
        <f>A38*2</f>
        <v>3100</v>
      </c>
      <c r="H38" s="151">
        <f>A38+25</f>
        <v>1575</v>
      </c>
      <c r="I38" s="151">
        <f>ROUNDUP(((25*H38^2)+(2853*H38))*0.0001/E38,-2)</f>
        <v>1700</v>
      </c>
    </row>
    <row r="39" spans="1:9" ht="15" customHeight="1" x14ac:dyDescent="0.15">
      <c r="A39" s="157"/>
      <c r="B39" s="30" t="s">
        <v>76</v>
      </c>
      <c r="C39" s="36">
        <v>8</v>
      </c>
      <c r="D39" s="8">
        <f>(説明!$G$38*1.05/C39)*E$38</f>
        <v>34298.25</v>
      </c>
      <c r="E39" s="148"/>
      <c r="F39" s="148"/>
      <c r="G39" s="148"/>
      <c r="H39" s="148"/>
      <c r="I39" s="148"/>
    </row>
    <row r="40" spans="1:9" ht="15" customHeight="1" x14ac:dyDescent="0.15">
      <c r="A40" s="157"/>
      <c r="B40" s="30" t="s">
        <v>77</v>
      </c>
      <c r="C40" s="36">
        <v>7</v>
      </c>
      <c r="D40" s="8">
        <f>(説明!$G$38*1.05/C40)*E$38</f>
        <v>39198</v>
      </c>
      <c r="E40" s="148"/>
      <c r="F40" s="148"/>
      <c r="G40" s="148"/>
      <c r="H40" s="148"/>
      <c r="I40" s="148"/>
    </row>
    <row r="41" spans="1:9" ht="15" customHeight="1" x14ac:dyDescent="0.15">
      <c r="A41" s="157"/>
      <c r="B41" s="30" t="s">
        <v>78</v>
      </c>
      <c r="C41" s="36">
        <v>6</v>
      </c>
      <c r="D41" s="8">
        <f>(説明!$G$38*1.05/C41)*E$38</f>
        <v>45731</v>
      </c>
      <c r="E41" s="148"/>
      <c r="F41" s="148"/>
      <c r="G41" s="148"/>
      <c r="H41" s="148"/>
      <c r="I41" s="148"/>
    </row>
    <row r="42" spans="1:9" ht="15" customHeight="1" x14ac:dyDescent="0.15">
      <c r="A42" s="157"/>
      <c r="B42" s="30" t="s">
        <v>79</v>
      </c>
      <c r="C42" s="36">
        <v>5</v>
      </c>
      <c r="D42" s="8">
        <f>(説明!$G$38*1.05/C42)*E$38</f>
        <v>54877.2</v>
      </c>
      <c r="E42" s="148"/>
      <c r="F42" s="148"/>
      <c r="G42" s="148"/>
      <c r="H42" s="148"/>
      <c r="I42" s="148"/>
    </row>
    <row r="43" spans="1:9" ht="15" customHeight="1" x14ac:dyDescent="0.15">
      <c r="A43" s="157"/>
      <c r="B43" s="30" t="s">
        <v>80</v>
      </c>
      <c r="C43" s="36">
        <v>4</v>
      </c>
      <c r="D43" s="8">
        <f>(説明!$G$38*1.05/C43)*E$38</f>
        <v>68596.5</v>
      </c>
      <c r="E43" s="148"/>
      <c r="F43" s="148"/>
      <c r="G43" s="148"/>
      <c r="H43" s="148"/>
      <c r="I43" s="148"/>
    </row>
    <row r="44" spans="1:9" ht="15" customHeight="1" thickBot="1" x14ac:dyDescent="0.2">
      <c r="A44" s="160"/>
      <c r="B44" s="33" t="s">
        <v>81</v>
      </c>
      <c r="C44" s="37">
        <v>4</v>
      </c>
      <c r="D44" s="10">
        <f>(説明!$G$38*1.05/C44)*E$38</f>
        <v>68596.5</v>
      </c>
      <c r="E44" s="149"/>
      <c r="F44" s="149"/>
      <c r="G44" s="149"/>
      <c r="H44" s="149"/>
      <c r="I44" s="149"/>
    </row>
    <row r="45" spans="1:9" ht="15" customHeight="1" thickTop="1" x14ac:dyDescent="0.15">
      <c r="A45" s="159">
        <v>1600</v>
      </c>
      <c r="B45" s="32" t="s">
        <v>68</v>
      </c>
      <c r="C45" s="39">
        <v>10</v>
      </c>
      <c r="D45" s="14">
        <f>(説明!$G$38*1.05/C45)*E$45</f>
        <v>27438.6</v>
      </c>
      <c r="E45" s="150">
        <v>4</v>
      </c>
      <c r="F45" s="150">
        <f>7000*E45</f>
        <v>28000</v>
      </c>
      <c r="G45" s="150">
        <f>A45*2</f>
        <v>3200</v>
      </c>
      <c r="H45" s="150">
        <f>A45+25</f>
        <v>1625</v>
      </c>
      <c r="I45" s="150">
        <f>ROUNDUP(((25*H45^2)+(2853*H45))*0.0001/E45,-2)</f>
        <v>1800</v>
      </c>
    </row>
    <row r="46" spans="1:9" ht="15" customHeight="1" x14ac:dyDescent="0.15">
      <c r="A46" s="157"/>
      <c r="B46" s="30" t="s">
        <v>76</v>
      </c>
      <c r="C46" s="36">
        <v>8</v>
      </c>
      <c r="D46" s="8">
        <f>(説明!$G$38*1.05/C46)*E$45</f>
        <v>34298.25</v>
      </c>
      <c r="E46" s="148"/>
      <c r="F46" s="148"/>
      <c r="G46" s="148"/>
      <c r="H46" s="148"/>
      <c r="I46" s="148"/>
    </row>
    <row r="47" spans="1:9" ht="15" customHeight="1" x14ac:dyDescent="0.15">
      <c r="A47" s="157"/>
      <c r="B47" s="30" t="s">
        <v>77</v>
      </c>
      <c r="C47" s="36">
        <v>7</v>
      </c>
      <c r="D47" s="8">
        <f>(説明!$G$38*1.05/C47)*E$45</f>
        <v>39198</v>
      </c>
      <c r="E47" s="148"/>
      <c r="F47" s="148"/>
      <c r="G47" s="148"/>
      <c r="H47" s="148"/>
      <c r="I47" s="148"/>
    </row>
    <row r="48" spans="1:9" ht="15" customHeight="1" x14ac:dyDescent="0.15">
      <c r="A48" s="157"/>
      <c r="B48" s="30" t="s">
        <v>78</v>
      </c>
      <c r="C48" s="36">
        <v>6</v>
      </c>
      <c r="D48" s="8">
        <f>(説明!$G$38*1.05/C48)*E$45</f>
        <v>45731</v>
      </c>
      <c r="E48" s="148"/>
      <c r="F48" s="148"/>
      <c r="G48" s="148"/>
      <c r="H48" s="148"/>
      <c r="I48" s="148"/>
    </row>
    <row r="49" spans="1:9" ht="15" customHeight="1" x14ac:dyDescent="0.15">
      <c r="A49" s="157"/>
      <c r="B49" s="30" t="s">
        <v>79</v>
      </c>
      <c r="C49" s="36">
        <v>5</v>
      </c>
      <c r="D49" s="8">
        <f>(説明!$G$38*1.05/C49)*E$45</f>
        <v>54877.2</v>
      </c>
      <c r="E49" s="148"/>
      <c r="F49" s="148"/>
      <c r="G49" s="148"/>
      <c r="H49" s="148"/>
      <c r="I49" s="148"/>
    </row>
    <row r="50" spans="1:9" ht="15" customHeight="1" x14ac:dyDescent="0.15">
      <c r="A50" s="157"/>
      <c r="B50" s="30" t="s">
        <v>80</v>
      </c>
      <c r="C50" s="36">
        <v>4</v>
      </c>
      <c r="D50" s="8">
        <f>(説明!$G$38*1.05/C50)*E$45</f>
        <v>68596.5</v>
      </c>
      <c r="E50" s="148"/>
      <c r="F50" s="148"/>
      <c r="G50" s="148"/>
      <c r="H50" s="148"/>
      <c r="I50" s="148"/>
    </row>
    <row r="51" spans="1:9" ht="15" customHeight="1" x14ac:dyDescent="0.15">
      <c r="A51" s="162"/>
      <c r="B51" s="51" t="s">
        <v>81</v>
      </c>
      <c r="C51" s="64">
        <v>4</v>
      </c>
      <c r="D51" s="65">
        <f>(説明!$G$38*1.05/C51)*E$45</f>
        <v>68596.5</v>
      </c>
      <c r="E51" s="154"/>
      <c r="F51" s="154"/>
      <c r="G51" s="154"/>
      <c r="H51" s="154"/>
      <c r="I51" s="154"/>
    </row>
    <row r="52" spans="1:9" x14ac:dyDescent="0.15">
      <c r="A52" t="s">
        <v>18</v>
      </c>
      <c r="B52" s="16"/>
      <c r="C52" s="16"/>
      <c r="E52" s="17"/>
      <c r="G52" s="17"/>
      <c r="H52" s="17"/>
      <c r="I52" s="104" t="s">
        <v>96</v>
      </c>
    </row>
    <row r="53" spans="1:9" ht="15" customHeight="1" thickBot="1" x14ac:dyDescent="0.2">
      <c r="A53" s="18" t="s">
        <v>1</v>
      </c>
      <c r="B53" s="19" t="s">
        <v>0</v>
      </c>
      <c r="C53" s="3" t="s">
        <v>6</v>
      </c>
      <c r="D53" s="20" t="s">
        <v>2</v>
      </c>
      <c r="E53" s="165" t="s">
        <v>3</v>
      </c>
      <c r="F53" s="166"/>
      <c r="G53" s="21" t="s">
        <v>4</v>
      </c>
      <c r="H53" s="21"/>
      <c r="I53" s="21" t="s">
        <v>5</v>
      </c>
    </row>
    <row r="54" spans="1:9" ht="15" customHeight="1" x14ac:dyDescent="0.15">
      <c r="A54" s="156">
        <v>1650</v>
      </c>
      <c r="B54" s="22" t="s">
        <v>68</v>
      </c>
      <c r="C54" s="5">
        <v>10</v>
      </c>
      <c r="D54" s="6">
        <f>(説明!$G$38*1.05/C54)*E$54</f>
        <v>27438.6</v>
      </c>
      <c r="E54" s="148">
        <v>4</v>
      </c>
      <c r="F54" s="148">
        <f>7000*E54</f>
        <v>28000</v>
      </c>
      <c r="G54" s="148">
        <f>A54*2</f>
        <v>3300</v>
      </c>
      <c r="H54" s="167">
        <f>A54+25</f>
        <v>1675</v>
      </c>
      <c r="I54" s="167">
        <f>ROUNDUP(((25*H54^2)+(2853*H54))*0.0001/E54,-2)</f>
        <v>1900</v>
      </c>
    </row>
    <row r="55" spans="1:9" ht="15" customHeight="1" x14ac:dyDescent="0.15">
      <c r="A55" s="157"/>
      <c r="B55" s="23" t="s">
        <v>76</v>
      </c>
      <c r="C55" s="7">
        <v>8</v>
      </c>
      <c r="D55" s="8">
        <f>(説明!$G$38*1.05/C55)*E$54</f>
        <v>34298.25</v>
      </c>
      <c r="E55" s="148"/>
      <c r="F55" s="148"/>
      <c r="G55" s="148"/>
      <c r="H55" s="148"/>
      <c r="I55" s="148"/>
    </row>
    <row r="56" spans="1:9" ht="15" customHeight="1" x14ac:dyDescent="0.15">
      <c r="A56" s="157"/>
      <c r="B56" s="23" t="s">
        <v>77</v>
      </c>
      <c r="C56" s="7">
        <v>6</v>
      </c>
      <c r="D56" s="8">
        <f>(説明!$G$38*1.05/C56)*E$54</f>
        <v>45731</v>
      </c>
      <c r="E56" s="148"/>
      <c r="F56" s="148"/>
      <c r="G56" s="148"/>
      <c r="H56" s="148"/>
      <c r="I56" s="148"/>
    </row>
    <row r="57" spans="1:9" ht="15" customHeight="1" x14ac:dyDescent="0.15">
      <c r="A57" s="157"/>
      <c r="B57" s="23" t="s">
        <v>78</v>
      </c>
      <c r="C57" s="7">
        <v>6</v>
      </c>
      <c r="D57" s="8">
        <f>(説明!$G$38*1.05/C57)*E$54</f>
        <v>45731</v>
      </c>
      <c r="E57" s="148"/>
      <c r="F57" s="148"/>
      <c r="G57" s="148"/>
      <c r="H57" s="148"/>
      <c r="I57" s="148"/>
    </row>
    <row r="58" spans="1:9" ht="15" customHeight="1" x14ac:dyDescent="0.15">
      <c r="A58" s="157"/>
      <c r="B58" s="23" t="s">
        <v>79</v>
      </c>
      <c r="C58" s="7">
        <v>5</v>
      </c>
      <c r="D58" s="8">
        <f>(説明!$G$38*1.05/C58)*E$54</f>
        <v>54877.2</v>
      </c>
      <c r="E58" s="148"/>
      <c r="F58" s="148"/>
      <c r="G58" s="148"/>
      <c r="H58" s="148"/>
      <c r="I58" s="148"/>
    </row>
    <row r="59" spans="1:9" ht="15" customHeight="1" x14ac:dyDescent="0.15">
      <c r="A59" s="157"/>
      <c r="B59" s="23" t="s">
        <v>80</v>
      </c>
      <c r="C59" s="7">
        <v>4</v>
      </c>
      <c r="D59" s="8">
        <f>(説明!$G$38*1.05/C59)*E$54</f>
        <v>68596.5</v>
      </c>
      <c r="E59" s="148"/>
      <c r="F59" s="148"/>
      <c r="G59" s="148"/>
      <c r="H59" s="148"/>
      <c r="I59" s="148"/>
    </row>
    <row r="60" spans="1:9" ht="15" customHeight="1" thickBot="1" x14ac:dyDescent="0.2">
      <c r="A60" s="160"/>
      <c r="B60" s="24" t="s">
        <v>81</v>
      </c>
      <c r="C60" s="9">
        <v>4</v>
      </c>
      <c r="D60" s="10">
        <f>(説明!$G$38*1.05/C60)*E$54</f>
        <v>68596.5</v>
      </c>
      <c r="E60" s="149"/>
      <c r="F60" s="149"/>
      <c r="G60" s="149"/>
      <c r="H60" s="149"/>
      <c r="I60" s="149"/>
    </row>
    <row r="61" spans="1:9" ht="15" customHeight="1" thickTop="1" x14ac:dyDescent="0.15">
      <c r="A61" s="159">
        <v>1700</v>
      </c>
      <c r="B61" s="26" t="s">
        <v>68</v>
      </c>
      <c r="C61" s="13">
        <v>10</v>
      </c>
      <c r="D61" s="14">
        <f>(説明!$G$38*1.05/C61)*E$61</f>
        <v>27438.6</v>
      </c>
      <c r="E61" s="150">
        <v>4</v>
      </c>
      <c r="F61" s="150">
        <f>7000*E61</f>
        <v>28000</v>
      </c>
      <c r="G61" s="150">
        <f>A61*2</f>
        <v>3400</v>
      </c>
      <c r="H61" s="150">
        <f>A61+25</f>
        <v>1725</v>
      </c>
      <c r="I61" s="150">
        <f>ROUNDUP(((25*H61^2)+(2853*H61))*0.0001/E61,-2)</f>
        <v>2000</v>
      </c>
    </row>
    <row r="62" spans="1:9" ht="15" customHeight="1" x14ac:dyDescent="0.15">
      <c r="A62" s="157"/>
      <c r="B62" s="23" t="s">
        <v>76</v>
      </c>
      <c r="C62" s="7">
        <v>8</v>
      </c>
      <c r="D62" s="8">
        <f>(説明!$G$38*1.05/C62)*E$61</f>
        <v>34298.25</v>
      </c>
      <c r="E62" s="148"/>
      <c r="F62" s="148"/>
      <c r="G62" s="148"/>
      <c r="H62" s="148"/>
      <c r="I62" s="148"/>
    </row>
    <row r="63" spans="1:9" ht="15" customHeight="1" x14ac:dyDescent="0.15">
      <c r="A63" s="157"/>
      <c r="B63" s="23" t="s">
        <v>77</v>
      </c>
      <c r="C63" s="7">
        <v>6</v>
      </c>
      <c r="D63" s="8">
        <f>(説明!$G$38*1.05/C63)*E$61</f>
        <v>45731</v>
      </c>
      <c r="E63" s="148"/>
      <c r="F63" s="148"/>
      <c r="G63" s="148"/>
      <c r="H63" s="148"/>
      <c r="I63" s="148"/>
    </row>
    <row r="64" spans="1:9" ht="15" customHeight="1" x14ac:dyDescent="0.15">
      <c r="A64" s="157"/>
      <c r="B64" s="23" t="s">
        <v>78</v>
      </c>
      <c r="C64" s="7">
        <v>6</v>
      </c>
      <c r="D64" s="8">
        <f>(説明!$G$38*1.05/C64)*E$61</f>
        <v>45731</v>
      </c>
      <c r="E64" s="148"/>
      <c r="F64" s="148"/>
      <c r="G64" s="148"/>
      <c r="H64" s="148"/>
      <c r="I64" s="148"/>
    </row>
    <row r="65" spans="1:9" ht="15" customHeight="1" x14ac:dyDescent="0.15">
      <c r="A65" s="157"/>
      <c r="B65" s="23" t="s">
        <v>79</v>
      </c>
      <c r="C65" s="7">
        <v>5</v>
      </c>
      <c r="D65" s="8">
        <f>(説明!$G$38*1.05/C65)*E$61</f>
        <v>54877.2</v>
      </c>
      <c r="E65" s="148"/>
      <c r="F65" s="148"/>
      <c r="G65" s="148"/>
      <c r="H65" s="148"/>
      <c r="I65" s="148"/>
    </row>
    <row r="66" spans="1:9" ht="15" customHeight="1" x14ac:dyDescent="0.15">
      <c r="A66" s="157"/>
      <c r="B66" s="23" t="s">
        <v>80</v>
      </c>
      <c r="C66" s="7">
        <v>4</v>
      </c>
      <c r="D66" s="8">
        <f>(説明!$G$38*1.05/C66)*E$61</f>
        <v>68596.5</v>
      </c>
      <c r="E66" s="148"/>
      <c r="F66" s="148"/>
      <c r="G66" s="148"/>
      <c r="H66" s="148"/>
      <c r="I66" s="148"/>
    </row>
    <row r="67" spans="1:9" ht="15" customHeight="1" thickBot="1" x14ac:dyDescent="0.2">
      <c r="A67" s="164"/>
      <c r="B67" s="66" t="s">
        <v>81</v>
      </c>
      <c r="C67" s="67">
        <v>4</v>
      </c>
      <c r="D67" s="63">
        <f>(説明!$G$38*1.05/C67)*E$61</f>
        <v>68596.5</v>
      </c>
      <c r="E67" s="152"/>
      <c r="F67" s="152"/>
      <c r="G67" s="152"/>
      <c r="H67" s="152"/>
      <c r="I67" s="152"/>
    </row>
    <row r="68" spans="1:9" ht="15" customHeight="1" thickTop="1" x14ac:dyDescent="0.15">
      <c r="A68" s="156">
        <v>1750</v>
      </c>
      <c r="B68" s="22" t="s">
        <v>68</v>
      </c>
      <c r="C68" s="5">
        <v>11</v>
      </c>
      <c r="D68" s="6">
        <f>(説明!$G$38*1.05/C68)*E$68</f>
        <v>31180.227272727276</v>
      </c>
      <c r="E68" s="148">
        <v>5</v>
      </c>
      <c r="F68" s="148">
        <f>7000*E68</f>
        <v>35000</v>
      </c>
      <c r="G68" s="148">
        <f>A68*2</f>
        <v>3500</v>
      </c>
      <c r="H68" s="148">
        <f>A68+25</f>
        <v>1775</v>
      </c>
      <c r="I68" s="148">
        <f>ROUNDUP(((25*H68^2)+(2853*H68))*0.0001/E68,-2)</f>
        <v>1700</v>
      </c>
    </row>
    <row r="69" spans="1:9" ht="15" customHeight="1" x14ac:dyDescent="0.15">
      <c r="A69" s="157"/>
      <c r="B69" s="23" t="s">
        <v>76</v>
      </c>
      <c r="C69" s="7">
        <v>9</v>
      </c>
      <c r="D69" s="8">
        <f>(説明!$G$38*1.05/C69)*E$68</f>
        <v>38109.166666666664</v>
      </c>
      <c r="E69" s="148"/>
      <c r="F69" s="148"/>
      <c r="G69" s="148"/>
      <c r="H69" s="148"/>
      <c r="I69" s="148"/>
    </row>
    <row r="70" spans="1:9" ht="15" customHeight="1" x14ac:dyDescent="0.15">
      <c r="A70" s="157"/>
      <c r="B70" s="23" t="s">
        <v>77</v>
      </c>
      <c r="C70" s="7">
        <v>8</v>
      </c>
      <c r="D70" s="8">
        <f>(説明!$G$38*1.05/C70)*E$68</f>
        <v>42872.8125</v>
      </c>
      <c r="E70" s="148"/>
      <c r="F70" s="148"/>
      <c r="G70" s="148"/>
      <c r="H70" s="148"/>
      <c r="I70" s="148"/>
    </row>
    <row r="71" spans="1:9" ht="15" customHeight="1" x14ac:dyDescent="0.15">
      <c r="A71" s="157"/>
      <c r="B71" s="23" t="s">
        <v>78</v>
      </c>
      <c r="C71" s="7">
        <v>7</v>
      </c>
      <c r="D71" s="8">
        <f>(説明!$G$38*1.05/C71)*E$68</f>
        <v>48997.5</v>
      </c>
      <c r="E71" s="148"/>
      <c r="F71" s="148"/>
      <c r="G71" s="148"/>
      <c r="H71" s="148"/>
      <c r="I71" s="148"/>
    </row>
    <row r="72" spans="1:9" ht="15" customHeight="1" x14ac:dyDescent="0.15">
      <c r="A72" s="157"/>
      <c r="B72" s="23" t="s">
        <v>79</v>
      </c>
      <c r="C72" s="7">
        <v>6</v>
      </c>
      <c r="D72" s="8">
        <f>(説明!$G$38*1.05/C72)*E$68</f>
        <v>57163.75</v>
      </c>
      <c r="E72" s="148"/>
      <c r="F72" s="148"/>
      <c r="G72" s="148"/>
      <c r="H72" s="148"/>
      <c r="I72" s="148"/>
    </row>
    <row r="73" spans="1:9" ht="15" customHeight="1" x14ac:dyDescent="0.15">
      <c r="A73" s="157"/>
      <c r="B73" s="23" t="s">
        <v>80</v>
      </c>
      <c r="C73" s="7">
        <v>5</v>
      </c>
      <c r="D73" s="8">
        <f>(説明!$G$38*1.05/C73)*E$68</f>
        <v>68596.5</v>
      </c>
      <c r="E73" s="148"/>
      <c r="F73" s="148"/>
      <c r="G73" s="148"/>
      <c r="H73" s="148"/>
      <c r="I73" s="148"/>
    </row>
    <row r="74" spans="1:9" ht="15" customHeight="1" thickBot="1" x14ac:dyDescent="0.2">
      <c r="A74" s="158"/>
      <c r="B74" s="25" t="s">
        <v>81</v>
      </c>
      <c r="C74" s="11">
        <v>5</v>
      </c>
      <c r="D74" s="12">
        <f>(説明!$G$38*1.05/C74)*E$68</f>
        <v>68596.5</v>
      </c>
      <c r="E74" s="148"/>
      <c r="F74" s="148"/>
      <c r="G74" s="148"/>
      <c r="H74" s="148"/>
      <c r="I74" s="148"/>
    </row>
    <row r="75" spans="1:9" ht="15" customHeight="1" thickTop="1" x14ac:dyDescent="0.15">
      <c r="A75" s="161">
        <v>1800</v>
      </c>
      <c r="B75" s="68" t="s">
        <v>68</v>
      </c>
      <c r="C75" s="69">
        <v>11</v>
      </c>
      <c r="D75" s="70">
        <f>(説明!$G$38*1.05/C75)*E$75</f>
        <v>31180.227272727276</v>
      </c>
      <c r="E75" s="151">
        <v>5</v>
      </c>
      <c r="F75" s="151">
        <f>7000*E75</f>
        <v>35000</v>
      </c>
      <c r="G75" s="151">
        <f>A75*2</f>
        <v>3600</v>
      </c>
      <c r="H75" s="151">
        <f>A75+25</f>
        <v>1825</v>
      </c>
      <c r="I75" s="151">
        <f>ROUNDUP(((25*H75^2)+(2853*H75))*0.0001/E75,-2)</f>
        <v>1800</v>
      </c>
    </row>
    <row r="76" spans="1:9" ht="15" customHeight="1" x14ac:dyDescent="0.15">
      <c r="A76" s="157"/>
      <c r="B76" s="23" t="s">
        <v>76</v>
      </c>
      <c r="C76" s="7">
        <v>9</v>
      </c>
      <c r="D76" s="8">
        <f>(説明!$G$38*1.05/C76)*E$75</f>
        <v>38109.166666666664</v>
      </c>
      <c r="E76" s="148"/>
      <c r="F76" s="148"/>
      <c r="G76" s="148"/>
      <c r="H76" s="148"/>
      <c r="I76" s="148"/>
    </row>
    <row r="77" spans="1:9" ht="15" customHeight="1" x14ac:dyDescent="0.15">
      <c r="A77" s="157"/>
      <c r="B77" s="23" t="s">
        <v>77</v>
      </c>
      <c r="C77" s="7">
        <v>8</v>
      </c>
      <c r="D77" s="8">
        <f>(説明!$G$38*1.05/C77)*E$75</f>
        <v>42872.8125</v>
      </c>
      <c r="E77" s="148"/>
      <c r="F77" s="148"/>
      <c r="G77" s="148"/>
      <c r="H77" s="148"/>
      <c r="I77" s="148"/>
    </row>
    <row r="78" spans="1:9" ht="15" customHeight="1" x14ac:dyDescent="0.15">
      <c r="A78" s="157"/>
      <c r="B78" s="23" t="s">
        <v>78</v>
      </c>
      <c r="C78" s="7">
        <v>6</v>
      </c>
      <c r="D78" s="8">
        <f>(説明!$G$38*1.05/C78)*E$75</f>
        <v>57163.75</v>
      </c>
      <c r="E78" s="148"/>
      <c r="F78" s="148"/>
      <c r="G78" s="148"/>
      <c r="H78" s="148"/>
      <c r="I78" s="148"/>
    </row>
    <row r="79" spans="1:9" ht="15" customHeight="1" x14ac:dyDescent="0.15">
      <c r="A79" s="157"/>
      <c r="B79" s="23" t="s">
        <v>79</v>
      </c>
      <c r="C79" s="7">
        <v>6</v>
      </c>
      <c r="D79" s="8">
        <f>(説明!$G$38*1.05/C79)*E$75</f>
        <v>57163.75</v>
      </c>
      <c r="E79" s="148"/>
      <c r="F79" s="148"/>
      <c r="G79" s="148"/>
      <c r="H79" s="148"/>
      <c r="I79" s="148"/>
    </row>
    <row r="80" spans="1:9" ht="15" customHeight="1" x14ac:dyDescent="0.15">
      <c r="A80" s="157"/>
      <c r="B80" s="23" t="s">
        <v>80</v>
      </c>
      <c r="C80" s="7">
        <v>5</v>
      </c>
      <c r="D80" s="8">
        <f>(説明!$G$38*1.05/C80)*E$75</f>
        <v>68596.5</v>
      </c>
      <c r="E80" s="148"/>
      <c r="F80" s="148"/>
      <c r="G80" s="148"/>
      <c r="H80" s="148"/>
      <c r="I80" s="148"/>
    </row>
    <row r="81" spans="1:9" ht="15" customHeight="1" thickBot="1" x14ac:dyDescent="0.2">
      <c r="A81" s="158"/>
      <c r="B81" s="25" t="s">
        <v>81</v>
      </c>
      <c r="C81" s="11">
        <v>5</v>
      </c>
      <c r="D81" s="12">
        <f>(説明!$G$38*1.05/C81)*E$75</f>
        <v>68596.5</v>
      </c>
      <c r="E81" s="148"/>
      <c r="F81" s="148"/>
      <c r="G81" s="148"/>
      <c r="H81" s="148"/>
      <c r="I81" s="148"/>
    </row>
    <row r="82" spans="1:9" ht="15" customHeight="1" thickTop="1" x14ac:dyDescent="0.15">
      <c r="A82" s="161">
        <v>1850</v>
      </c>
      <c r="B82" s="68" t="s">
        <v>68</v>
      </c>
      <c r="C82" s="69">
        <v>11</v>
      </c>
      <c r="D82" s="70">
        <f>(説明!$G$38*1.05/C82)*E$82</f>
        <v>31180.227272727276</v>
      </c>
      <c r="E82" s="151">
        <v>5</v>
      </c>
      <c r="F82" s="151">
        <f>7000*E82</f>
        <v>35000</v>
      </c>
      <c r="G82" s="151">
        <f>A82*2</f>
        <v>3700</v>
      </c>
      <c r="H82" s="151">
        <f>A82+25</f>
        <v>1875</v>
      </c>
      <c r="I82" s="151">
        <f>ROUNDUP(((25*H82^2)+(2853*H82))*0.0001/E82,-2)</f>
        <v>1900</v>
      </c>
    </row>
    <row r="83" spans="1:9" ht="15" customHeight="1" x14ac:dyDescent="0.15">
      <c r="A83" s="157"/>
      <c r="B83" s="23" t="s">
        <v>76</v>
      </c>
      <c r="C83" s="7">
        <v>9</v>
      </c>
      <c r="D83" s="8">
        <f>(説明!$G$38*1.05/C83)*E$82</f>
        <v>38109.166666666664</v>
      </c>
      <c r="E83" s="148"/>
      <c r="F83" s="148"/>
      <c r="G83" s="148"/>
      <c r="H83" s="148"/>
      <c r="I83" s="148"/>
    </row>
    <row r="84" spans="1:9" ht="15" customHeight="1" x14ac:dyDescent="0.15">
      <c r="A84" s="157"/>
      <c r="B84" s="23" t="s">
        <v>77</v>
      </c>
      <c r="C84" s="7">
        <v>8</v>
      </c>
      <c r="D84" s="8">
        <f>(説明!$G$38*1.05/C84)*E$82</f>
        <v>42872.8125</v>
      </c>
      <c r="E84" s="148"/>
      <c r="F84" s="148"/>
      <c r="G84" s="148"/>
      <c r="H84" s="148"/>
      <c r="I84" s="148"/>
    </row>
    <row r="85" spans="1:9" ht="15" customHeight="1" x14ac:dyDescent="0.15">
      <c r="A85" s="157"/>
      <c r="B85" s="23" t="s">
        <v>78</v>
      </c>
      <c r="C85" s="7">
        <v>6</v>
      </c>
      <c r="D85" s="8">
        <f>(説明!$G$38*1.05/C85)*E$82</f>
        <v>57163.75</v>
      </c>
      <c r="E85" s="148"/>
      <c r="F85" s="148"/>
      <c r="G85" s="148"/>
      <c r="H85" s="148"/>
      <c r="I85" s="148"/>
    </row>
    <row r="86" spans="1:9" ht="15" customHeight="1" x14ac:dyDescent="0.15">
      <c r="A86" s="157"/>
      <c r="B86" s="23" t="s">
        <v>79</v>
      </c>
      <c r="C86" s="7">
        <v>6</v>
      </c>
      <c r="D86" s="8">
        <f>(説明!$G$38*1.05/C86)*E$82</f>
        <v>57163.75</v>
      </c>
      <c r="E86" s="148"/>
      <c r="F86" s="148"/>
      <c r="G86" s="148"/>
      <c r="H86" s="148"/>
      <c r="I86" s="148"/>
    </row>
    <row r="87" spans="1:9" ht="15" customHeight="1" x14ac:dyDescent="0.15">
      <c r="A87" s="157"/>
      <c r="B87" s="23" t="s">
        <v>80</v>
      </c>
      <c r="C87" s="7">
        <v>5</v>
      </c>
      <c r="D87" s="8">
        <f>(説明!$G$38*1.05/C87)*E$82</f>
        <v>68596.5</v>
      </c>
      <c r="E87" s="148"/>
      <c r="F87" s="148"/>
      <c r="G87" s="148"/>
      <c r="H87" s="148"/>
      <c r="I87" s="148"/>
    </row>
    <row r="88" spans="1:9" ht="15" customHeight="1" thickBot="1" x14ac:dyDescent="0.2">
      <c r="A88" s="158"/>
      <c r="B88" s="25" t="s">
        <v>81</v>
      </c>
      <c r="C88" s="11">
        <v>4</v>
      </c>
      <c r="D88" s="12">
        <f>(説明!$G$38*1.05/C88)*E$82</f>
        <v>85745.625</v>
      </c>
      <c r="E88" s="148"/>
      <c r="F88" s="148"/>
      <c r="G88" s="148"/>
      <c r="H88" s="148"/>
      <c r="I88" s="148"/>
    </row>
    <row r="89" spans="1:9" ht="15" customHeight="1" thickTop="1" x14ac:dyDescent="0.15">
      <c r="A89" s="161">
        <v>1900</v>
      </c>
      <c r="B89" s="68" t="s">
        <v>68</v>
      </c>
      <c r="C89" s="69">
        <v>11</v>
      </c>
      <c r="D89" s="70">
        <f>(説明!$G$38*1.05/C89)*E$89</f>
        <v>31180.227272727276</v>
      </c>
      <c r="E89" s="151">
        <v>5</v>
      </c>
      <c r="F89" s="151">
        <f>7000*E89</f>
        <v>35000</v>
      </c>
      <c r="G89" s="151">
        <f>A89*2</f>
        <v>3800</v>
      </c>
      <c r="H89" s="151">
        <f>A89+25</f>
        <v>1925</v>
      </c>
      <c r="I89" s="151">
        <f>ROUNDUP(((25*H89^2)+(2853*H89))*0.0001/E89,-2)</f>
        <v>2000</v>
      </c>
    </row>
    <row r="90" spans="1:9" ht="15" customHeight="1" x14ac:dyDescent="0.15">
      <c r="A90" s="157"/>
      <c r="B90" s="23" t="s">
        <v>76</v>
      </c>
      <c r="C90" s="7">
        <v>9</v>
      </c>
      <c r="D90" s="8">
        <f>(説明!$G$38*1.05/C90)*E$89</f>
        <v>38109.166666666664</v>
      </c>
      <c r="E90" s="148"/>
      <c r="F90" s="148"/>
      <c r="G90" s="148"/>
      <c r="H90" s="148"/>
      <c r="I90" s="148"/>
    </row>
    <row r="91" spans="1:9" ht="15" customHeight="1" x14ac:dyDescent="0.15">
      <c r="A91" s="157"/>
      <c r="B91" s="23" t="s">
        <v>77</v>
      </c>
      <c r="C91" s="7">
        <v>7</v>
      </c>
      <c r="D91" s="8">
        <f>(説明!$G$38*1.05/C91)*E$89</f>
        <v>48997.5</v>
      </c>
      <c r="E91" s="148"/>
      <c r="F91" s="148"/>
      <c r="G91" s="148"/>
      <c r="H91" s="148"/>
      <c r="I91" s="148"/>
    </row>
    <row r="92" spans="1:9" ht="15" customHeight="1" x14ac:dyDescent="0.15">
      <c r="A92" s="157"/>
      <c r="B92" s="23" t="s">
        <v>78</v>
      </c>
      <c r="C92" s="7">
        <v>6</v>
      </c>
      <c r="D92" s="8">
        <f>(説明!$G$38*1.05/C92)*E$89</f>
        <v>57163.75</v>
      </c>
      <c r="E92" s="148"/>
      <c r="F92" s="148"/>
      <c r="G92" s="148"/>
      <c r="H92" s="148"/>
      <c r="I92" s="148"/>
    </row>
    <row r="93" spans="1:9" ht="15" customHeight="1" x14ac:dyDescent="0.15">
      <c r="A93" s="157"/>
      <c r="B93" s="23" t="s">
        <v>79</v>
      </c>
      <c r="C93" s="7">
        <v>6</v>
      </c>
      <c r="D93" s="8">
        <f>(説明!$G$38*1.05/C93)*E$89</f>
        <v>57163.75</v>
      </c>
      <c r="E93" s="148"/>
      <c r="F93" s="148"/>
      <c r="G93" s="148"/>
      <c r="H93" s="148"/>
      <c r="I93" s="148"/>
    </row>
    <row r="94" spans="1:9" ht="15" customHeight="1" x14ac:dyDescent="0.15">
      <c r="A94" s="157"/>
      <c r="B94" s="23" t="s">
        <v>80</v>
      </c>
      <c r="C94" s="7">
        <v>5</v>
      </c>
      <c r="D94" s="8">
        <f>(説明!$G$38*1.05/C94)*E$89</f>
        <v>68596.5</v>
      </c>
      <c r="E94" s="148"/>
      <c r="F94" s="148"/>
      <c r="G94" s="148"/>
      <c r="H94" s="148"/>
      <c r="I94" s="148"/>
    </row>
    <row r="95" spans="1:9" ht="15" customHeight="1" thickBot="1" x14ac:dyDescent="0.2">
      <c r="A95" s="160"/>
      <c r="B95" s="24" t="s">
        <v>81</v>
      </c>
      <c r="C95" s="9">
        <v>4</v>
      </c>
      <c r="D95" s="10">
        <f>(説明!$G$38*1.05/C95)*E$89</f>
        <v>85745.625</v>
      </c>
      <c r="E95" s="149"/>
      <c r="F95" s="149"/>
      <c r="G95" s="149"/>
      <c r="H95" s="149"/>
      <c r="I95" s="149"/>
    </row>
    <row r="96" spans="1:9" ht="15" customHeight="1" thickTop="1" x14ac:dyDescent="0.15">
      <c r="A96" s="159">
        <v>1950</v>
      </c>
      <c r="B96" s="26" t="s">
        <v>68</v>
      </c>
      <c r="C96" s="13">
        <v>11</v>
      </c>
      <c r="D96" s="14">
        <f>(説明!$G$38*1.05/C96)*E$96</f>
        <v>31180.227272727276</v>
      </c>
      <c r="E96" s="150">
        <v>5</v>
      </c>
      <c r="F96" s="150">
        <f>7000*E96</f>
        <v>35000</v>
      </c>
      <c r="G96" s="150">
        <f>A96*2</f>
        <v>3900</v>
      </c>
      <c r="H96" s="150">
        <f>A96+25</f>
        <v>1975</v>
      </c>
      <c r="I96" s="150">
        <f>ROUNDUP(((25*H96^2)+(2853*H96))*0.0001/E96,-2)</f>
        <v>2100</v>
      </c>
    </row>
    <row r="97" spans="1:9" ht="15" customHeight="1" x14ac:dyDescent="0.15">
      <c r="A97" s="157"/>
      <c r="B97" s="23" t="s">
        <v>76</v>
      </c>
      <c r="C97" s="7">
        <v>9</v>
      </c>
      <c r="D97" s="8">
        <f>(説明!$G$38*1.05/C97)*E$96</f>
        <v>38109.166666666664</v>
      </c>
      <c r="E97" s="148"/>
      <c r="F97" s="148"/>
      <c r="G97" s="148"/>
      <c r="H97" s="148"/>
      <c r="I97" s="148"/>
    </row>
    <row r="98" spans="1:9" ht="15" customHeight="1" x14ac:dyDescent="0.15">
      <c r="A98" s="157"/>
      <c r="B98" s="23" t="s">
        <v>77</v>
      </c>
      <c r="C98" s="7">
        <v>7</v>
      </c>
      <c r="D98" s="8">
        <f>(説明!$G$38*1.05/C98)*E$96</f>
        <v>48997.5</v>
      </c>
      <c r="E98" s="148"/>
      <c r="F98" s="148"/>
      <c r="G98" s="148"/>
      <c r="H98" s="148"/>
      <c r="I98" s="148"/>
    </row>
    <row r="99" spans="1:9" ht="15" customHeight="1" x14ac:dyDescent="0.15">
      <c r="A99" s="157"/>
      <c r="B99" s="23" t="s">
        <v>78</v>
      </c>
      <c r="C99" s="7">
        <v>6</v>
      </c>
      <c r="D99" s="8">
        <f>(説明!$G$38*1.05/C99)*E$96</f>
        <v>57163.75</v>
      </c>
      <c r="E99" s="148"/>
      <c r="F99" s="148"/>
      <c r="G99" s="148"/>
      <c r="H99" s="148"/>
      <c r="I99" s="148"/>
    </row>
    <row r="100" spans="1:9" ht="15" customHeight="1" x14ac:dyDescent="0.15">
      <c r="A100" s="157"/>
      <c r="B100" s="23" t="s">
        <v>79</v>
      </c>
      <c r="C100" s="7">
        <v>6</v>
      </c>
      <c r="D100" s="8">
        <f>(説明!$G$38*1.05/C100)*E$96</f>
        <v>57163.75</v>
      </c>
      <c r="E100" s="148"/>
      <c r="F100" s="148"/>
      <c r="G100" s="148"/>
      <c r="H100" s="148"/>
      <c r="I100" s="148"/>
    </row>
    <row r="101" spans="1:9" ht="15" customHeight="1" x14ac:dyDescent="0.15">
      <c r="A101" s="157"/>
      <c r="B101" s="23" t="s">
        <v>80</v>
      </c>
      <c r="C101" s="7">
        <v>5</v>
      </c>
      <c r="D101" s="8">
        <f>(説明!$G$38*1.05/C101)*E$96</f>
        <v>68596.5</v>
      </c>
      <c r="E101" s="148"/>
      <c r="F101" s="148"/>
      <c r="G101" s="148"/>
      <c r="H101" s="148"/>
      <c r="I101" s="148"/>
    </row>
    <row r="102" spans="1:9" ht="15" customHeight="1" x14ac:dyDescent="0.15">
      <c r="A102" s="157"/>
      <c r="B102" s="23" t="s">
        <v>81</v>
      </c>
      <c r="C102" s="7">
        <v>4</v>
      </c>
      <c r="D102" s="8">
        <f>(説明!$G$38*1.05/C102)*E$96</f>
        <v>85745.625</v>
      </c>
      <c r="E102" s="153"/>
      <c r="F102" s="153"/>
      <c r="G102" s="153"/>
      <c r="H102" s="153"/>
      <c r="I102" s="153"/>
    </row>
    <row r="103" spans="1:9" x14ac:dyDescent="0.15">
      <c r="A103" t="s">
        <v>18</v>
      </c>
      <c r="B103" s="16"/>
      <c r="C103" s="16"/>
      <c r="E103" s="17"/>
      <c r="G103" s="17"/>
      <c r="H103" s="17"/>
      <c r="I103" s="104" t="s">
        <v>96</v>
      </c>
    </row>
    <row r="104" spans="1:9" ht="15" customHeight="1" thickBot="1" x14ac:dyDescent="0.2">
      <c r="A104" s="18" t="s">
        <v>1</v>
      </c>
      <c r="B104" s="19" t="s">
        <v>0</v>
      </c>
      <c r="C104" s="3" t="s">
        <v>6</v>
      </c>
      <c r="D104" s="20" t="s">
        <v>2</v>
      </c>
      <c r="E104" s="155" t="s">
        <v>3</v>
      </c>
      <c r="F104" s="155"/>
      <c r="G104" s="21" t="s">
        <v>4</v>
      </c>
      <c r="H104" s="21"/>
      <c r="I104" s="21" t="s">
        <v>5</v>
      </c>
    </row>
    <row r="105" spans="1:9" ht="15" customHeight="1" x14ac:dyDescent="0.15">
      <c r="A105" s="156">
        <v>2000</v>
      </c>
      <c r="B105" s="22" t="s">
        <v>68</v>
      </c>
      <c r="C105" s="5">
        <v>11</v>
      </c>
      <c r="D105" s="6">
        <f>(説明!$G$38*1.05/C105)*E$105</f>
        <v>31180.227272727276</v>
      </c>
      <c r="E105" s="148">
        <v>5</v>
      </c>
      <c r="F105" s="148">
        <f>7000*E105</f>
        <v>35000</v>
      </c>
      <c r="G105" s="148">
        <f>A105*2</f>
        <v>4000</v>
      </c>
      <c r="H105" s="167">
        <f>A105+25</f>
        <v>2025</v>
      </c>
      <c r="I105" s="167">
        <f>ROUNDUP(((25*H105^2)+(2853*H105))*0.0001/E105,-2)</f>
        <v>2200</v>
      </c>
    </row>
    <row r="106" spans="1:9" ht="15" customHeight="1" x14ac:dyDescent="0.15">
      <c r="A106" s="157"/>
      <c r="B106" s="23" t="s">
        <v>76</v>
      </c>
      <c r="C106" s="7">
        <v>9</v>
      </c>
      <c r="D106" s="8">
        <f>(説明!$G$38*1.05/C106)*E$105</f>
        <v>38109.166666666664</v>
      </c>
      <c r="E106" s="148"/>
      <c r="F106" s="148"/>
      <c r="G106" s="148"/>
      <c r="H106" s="148"/>
      <c r="I106" s="148"/>
    </row>
    <row r="107" spans="1:9" ht="15" customHeight="1" x14ac:dyDescent="0.15">
      <c r="A107" s="157"/>
      <c r="B107" s="23" t="s">
        <v>77</v>
      </c>
      <c r="C107" s="7">
        <v>7</v>
      </c>
      <c r="D107" s="8">
        <f>(説明!$G$38*1.05/C107)*E$105</f>
        <v>48997.5</v>
      </c>
      <c r="E107" s="148"/>
      <c r="F107" s="148"/>
      <c r="G107" s="148"/>
      <c r="H107" s="148"/>
      <c r="I107" s="148"/>
    </row>
    <row r="108" spans="1:9" ht="15" customHeight="1" x14ac:dyDescent="0.15">
      <c r="A108" s="157"/>
      <c r="B108" s="23" t="s">
        <v>78</v>
      </c>
      <c r="C108" s="7">
        <v>6</v>
      </c>
      <c r="D108" s="8">
        <f>(説明!$G$38*1.05/C108)*E$105</f>
        <v>57163.75</v>
      </c>
      <c r="E108" s="148"/>
      <c r="F108" s="148"/>
      <c r="G108" s="148"/>
      <c r="H108" s="148"/>
      <c r="I108" s="148"/>
    </row>
    <row r="109" spans="1:9" ht="15" customHeight="1" x14ac:dyDescent="0.15">
      <c r="A109" s="157"/>
      <c r="B109" s="23" t="s">
        <v>79</v>
      </c>
      <c r="C109" s="7">
        <v>6</v>
      </c>
      <c r="D109" s="8">
        <f>(説明!$G$38*1.05/C109)*E$105</f>
        <v>57163.75</v>
      </c>
      <c r="E109" s="148"/>
      <c r="F109" s="148"/>
      <c r="G109" s="148"/>
      <c r="H109" s="148"/>
      <c r="I109" s="148"/>
    </row>
    <row r="110" spans="1:9" ht="15" customHeight="1" x14ac:dyDescent="0.15">
      <c r="A110" s="157"/>
      <c r="B110" s="23" t="s">
        <v>80</v>
      </c>
      <c r="C110" s="7">
        <v>5</v>
      </c>
      <c r="D110" s="8">
        <f>(説明!$G$38*1.05/C110)*E$105</f>
        <v>68596.5</v>
      </c>
      <c r="E110" s="148"/>
      <c r="F110" s="148"/>
      <c r="G110" s="148"/>
      <c r="H110" s="148"/>
      <c r="I110" s="148"/>
    </row>
    <row r="111" spans="1:9" ht="15" customHeight="1" thickBot="1" x14ac:dyDescent="0.2">
      <c r="A111" s="158"/>
      <c r="B111" s="25" t="s">
        <v>81</v>
      </c>
      <c r="C111" s="11">
        <v>4</v>
      </c>
      <c r="D111" s="12">
        <f>(説明!$G$38*1.05/C111)*E$105</f>
        <v>85745.625</v>
      </c>
      <c r="E111" s="148"/>
      <c r="F111" s="148"/>
      <c r="G111" s="148"/>
      <c r="H111" s="148"/>
      <c r="I111" s="148"/>
    </row>
    <row r="112" spans="1:9" ht="15" customHeight="1" thickTop="1" x14ac:dyDescent="0.15">
      <c r="A112" s="161">
        <v>2050</v>
      </c>
      <c r="B112" s="68" t="s">
        <v>68</v>
      </c>
      <c r="C112" s="69">
        <v>11</v>
      </c>
      <c r="D112" s="70">
        <f>(説明!$G$38*1.05/C112)*E$112</f>
        <v>31180.227272727276</v>
      </c>
      <c r="E112" s="151">
        <v>5</v>
      </c>
      <c r="F112" s="151">
        <f>7000*E112</f>
        <v>35000</v>
      </c>
      <c r="G112" s="151">
        <f>A112*2</f>
        <v>4100</v>
      </c>
      <c r="H112" s="151">
        <f>A112+25</f>
        <v>2075</v>
      </c>
      <c r="I112" s="151">
        <f>ROUNDUP(((25*H112^2)+(2853*H112))*0.0001/E112,-2)</f>
        <v>2300</v>
      </c>
    </row>
    <row r="113" spans="1:9" ht="15" customHeight="1" x14ac:dyDescent="0.15">
      <c r="A113" s="157"/>
      <c r="B113" s="23" t="s">
        <v>76</v>
      </c>
      <c r="C113" s="7">
        <v>9</v>
      </c>
      <c r="D113" s="8">
        <f>(説明!$G$38*1.05/C113)*E$112</f>
        <v>38109.166666666664</v>
      </c>
      <c r="E113" s="148"/>
      <c r="F113" s="148"/>
      <c r="G113" s="148"/>
      <c r="H113" s="148"/>
      <c r="I113" s="148"/>
    </row>
    <row r="114" spans="1:9" ht="15" customHeight="1" x14ac:dyDescent="0.15">
      <c r="A114" s="157"/>
      <c r="B114" s="23" t="s">
        <v>77</v>
      </c>
      <c r="C114" s="7">
        <v>7</v>
      </c>
      <c r="D114" s="8">
        <f>(説明!$G$38*1.05/C114)*E$112</f>
        <v>48997.5</v>
      </c>
      <c r="E114" s="148"/>
      <c r="F114" s="148"/>
      <c r="G114" s="148"/>
      <c r="H114" s="148"/>
      <c r="I114" s="148"/>
    </row>
    <row r="115" spans="1:9" ht="15" customHeight="1" x14ac:dyDescent="0.15">
      <c r="A115" s="157"/>
      <c r="B115" s="23" t="s">
        <v>78</v>
      </c>
      <c r="C115" s="7">
        <v>6</v>
      </c>
      <c r="D115" s="8">
        <f>(説明!$G$38*1.05/C115)*E$112</f>
        <v>57163.75</v>
      </c>
      <c r="E115" s="148"/>
      <c r="F115" s="148"/>
      <c r="G115" s="148"/>
      <c r="H115" s="148"/>
      <c r="I115" s="148"/>
    </row>
    <row r="116" spans="1:9" ht="15" customHeight="1" x14ac:dyDescent="0.15">
      <c r="A116" s="157"/>
      <c r="B116" s="23" t="s">
        <v>79</v>
      </c>
      <c r="C116" s="7">
        <v>5</v>
      </c>
      <c r="D116" s="8">
        <f>(説明!$G$38*1.05/C116)*E$112</f>
        <v>68596.5</v>
      </c>
      <c r="E116" s="148"/>
      <c r="F116" s="148"/>
      <c r="G116" s="148"/>
      <c r="H116" s="148"/>
      <c r="I116" s="148"/>
    </row>
    <row r="117" spans="1:9" ht="15" customHeight="1" x14ac:dyDescent="0.15">
      <c r="A117" s="157"/>
      <c r="B117" s="23" t="s">
        <v>80</v>
      </c>
      <c r="C117" s="7">
        <v>5</v>
      </c>
      <c r="D117" s="8">
        <f>(説明!$G$38*1.05/C117)*E$112</f>
        <v>68596.5</v>
      </c>
      <c r="E117" s="148"/>
      <c r="F117" s="148"/>
      <c r="G117" s="148"/>
      <c r="H117" s="148"/>
      <c r="I117" s="148"/>
    </row>
    <row r="118" spans="1:9" ht="15" customHeight="1" thickBot="1" x14ac:dyDescent="0.2">
      <c r="A118" s="158"/>
      <c r="B118" s="25" t="s">
        <v>81</v>
      </c>
      <c r="C118" s="11">
        <v>4</v>
      </c>
      <c r="D118" s="12">
        <f>(説明!$G$38*1.05/C118)*E$112</f>
        <v>85745.625</v>
      </c>
      <c r="E118" s="148"/>
      <c r="F118" s="148"/>
      <c r="G118" s="148"/>
      <c r="H118" s="148"/>
      <c r="I118" s="148"/>
    </row>
    <row r="119" spans="1:9" ht="15" customHeight="1" thickTop="1" x14ac:dyDescent="0.15">
      <c r="A119" s="161">
        <v>2100</v>
      </c>
      <c r="B119" s="68" t="s">
        <v>68</v>
      </c>
      <c r="C119" s="69">
        <v>12</v>
      </c>
      <c r="D119" s="70">
        <f>(説明!$G$38*1.05/C119)*E$119</f>
        <v>34298.25</v>
      </c>
      <c r="E119" s="151">
        <v>6</v>
      </c>
      <c r="F119" s="151">
        <f>7000*E119</f>
        <v>42000</v>
      </c>
      <c r="G119" s="151">
        <f>A119*2</f>
        <v>4200</v>
      </c>
      <c r="H119" s="151">
        <f>A119+25</f>
        <v>2125</v>
      </c>
      <c r="I119" s="151">
        <f>ROUNDUP(((25*H119^2)+(2853*H119))*0.0001/E119,-2)</f>
        <v>2000</v>
      </c>
    </row>
    <row r="120" spans="1:9" ht="15" customHeight="1" x14ac:dyDescent="0.15">
      <c r="A120" s="157"/>
      <c r="B120" s="23" t="s">
        <v>76</v>
      </c>
      <c r="C120" s="7">
        <v>10</v>
      </c>
      <c r="D120" s="8">
        <f>(説明!$G$38*1.05/C120)*E$119</f>
        <v>41157.899999999994</v>
      </c>
      <c r="E120" s="148"/>
      <c r="F120" s="148"/>
      <c r="G120" s="148"/>
      <c r="H120" s="148"/>
      <c r="I120" s="148"/>
    </row>
    <row r="121" spans="1:9" ht="15" customHeight="1" x14ac:dyDescent="0.15">
      <c r="A121" s="157"/>
      <c r="B121" s="23" t="s">
        <v>77</v>
      </c>
      <c r="C121" s="7">
        <v>8</v>
      </c>
      <c r="D121" s="8">
        <f>(説明!$G$38*1.05/C121)*E$119</f>
        <v>51447.375</v>
      </c>
      <c r="E121" s="148"/>
      <c r="F121" s="148"/>
      <c r="G121" s="148"/>
      <c r="H121" s="148"/>
      <c r="I121" s="148"/>
    </row>
    <row r="122" spans="1:9" ht="15" customHeight="1" x14ac:dyDescent="0.15">
      <c r="A122" s="157"/>
      <c r="B122" s="23" t="s">
        <v>78</v>
      </c>
      <c r="C122" s="7">
        <v>7</v>
      </c>
      <c r="D122" s="8">
        <f>(説明!$G$38*1.05/C122)*E$119</f>
        <v>58797</v>
      </c>
      <c r="E122" s="148"/>
      <c r="F122" s="148"/>
      <c r="G122" s="148"/>
      <c r="H122" s="148"/>
      <c r="I122" s="148"/>
    </row>
    <row r="123" spans="1:9" ht="15" customHeight="1" x14ac:dyDescent="0.15">
      <c r="A123" s="157"/>
      <c r="B123" s="23" t="s">
        <v>79</v>
      </c>
      <c r="C123" s="7">
        <v>6</v>
      </c>
      <c r="D123" s="8">
        <f>(説明!$G$38*1.05/C123)*E$119</f>
        <v>68596.5</v>
      </c>
      <c r="E123" s="148"/>
      <c r="F123" s="148"/>
      <c r="G123" s="148"/>
      <c r="H123" s="148"/>
      <c r="I123" s="148"/>
    </row>
    <row r="124" spans="1:9" ht="15" customHeight="1" x14ac:dyDescent="0.15">
      <c r="A124" s="157"/>
      <c r="B124" s="23" t="s">
        <v>80</v>
      </c>
      <c r="C124" s="7">
        <v>5</v>
      </c>
      <c r="D124" s="8">
        <f>(説明!$G$38*1.05/C124)*E$119</f>
        <v>82315.799999999988</v>
      </c>
      <c r="E124" s="148"/>
      <c r="F124" s="148"/>
      <c r="G124" s="148"/>
      <c r="H124" s="148"/>
      <c r="I124" s="148"/>
    </row>
    <row r="125" spans="1:9" ht="15" customHeight="1" thickBot="1" x14ac:dyDescent="0.2">
      <c r="A125" s="160"/>
      <c r="B125" s="24" t="s">
        <v>81</v>
      </c>
      <c r="C125" s="9">
        <v>5</v>
      </c>
      <c r="D125" s="10">
        <f>(説明!$G$38*1.05/C125)*E$119</f>
        <v>82315.799999999988</v>
      </c>
      <c r="E125" s="149"/>
      <c r="F125" s="149"/>
      <c r="G125" s="149"/>
      <c r="H125" s="149"/>
      <c r="I125" s="149"/>
    </row>
    <row r="126" spans="1:9" ht="15" customHeight="1" thickTop="1" x14ac:dyDescent="0.15">
      <c r="A126" s="156">
        <v>2150</v>
      </c>
      <c r="B126" s="22" t="s">
        <v>68</v>
      </c>
      <c r="C126" s="5">
        <v>12</v>
      </c>
      <c r="D126" s="6">
        <f>(説明!$G$38*1.05/C126)*E$126</f>
        <v>34298.25</v>
      </c>
      <c r="E126" s="150">
        <v>6</v>
      </c>
      <c r="F126" s="150">
        <f>7000*E126</f>
        <v>42000</v>
      </c>
      <c r="G126" s="150">
        <f>A126*2</f>
        <v>4300</v>
      </c>
      <c r="H126" s="167">
        <f>A126+25</f>
        <v>2175</v>
      </c>
      <c r="I126" s="150">
        <f>ROUNDUP(((25*H126^2)+(2853*H126))*0.0001/E126,-2)</f>
        <v>2100</v>
      </c>
    </row>
    <row r="127" spans="1:9" ht="15" customHeight="1" x14ac:dyDescent="0.15">
      <c r="A127" s="157"/>
      <c r="B127" s="23" t="s">
        <v>76</v>
      </c>
      <c r="C127" s="7">
        <v>10</v>
      </c>
      <c r="D127" s="8">
        <f>(説明!$G$38*1.05/C127)*E$126</f>
        <v>41157.899999999994</v>
      </c>
      <c r="E127" s="148"/>
      <c r="F127" s="148"/>
      <c r="G127" s="148"/>
      <c r="H127" s="148"/>
      <c r="I127" s="148"/>
    </row>
    <row r="128" spans="1:9" ht="15" customHeight="1" x14ac:dyDescent="0.15">
      <c r="A128" s="157"/>
      <c r="B128" s="23" t="s">
        <v>77</v>
      </c>
      <c r="C128" s="7">
        <v>8</v>
      </c>
      <c r="D128" s="8">
        <f>(説明!$G$38*1.05/C128)*E$126</f>
        <v>51447.375</v>
      </c>
      <c r="E128" s="148"/>
      <c r="F128" s="148"/>
      <c r="G128" s="148"/>
      <c r="H128" s="148"/>
      <c r="I128" s="148"/>
    </row>
    <row r="129" spans="1:9" ht="15" customHeight="1" x14ac:dyDescent="0.15">
      <c r="A129" s="157"/>
      <c r="B129" s="23" t="s">
        <v>78</v>
      </c>
      <c r="C129" s="7">
        <v>7</v>
      </c>
      <c r="D129" s="8">
        <f>(説明!$G$38*1.05/C129)*E$126</f>
        <v>58797</v>
      </c>
      <c r="E129" s="148"/>
      <c r="F129" s="148"/>
      <c r="G129" s="148"/>
      <c r="H129" s="148"/>
      <c r="I129" s="148"/>
    </row>
    <row r="130" spans="1:9" ht="15" customHeight="1" x14ac:dyDescent="0.15">
      <c r="A130" s="157"/>
      <c r="B130" s="23" t="s">
        <v>79</v>
      </c>
      <c r="C130" s="7">
        <v>6</v>
      </c>
      <c r="D130" s="8">
        <f>(説明!$G$38*1.05/C130)*E$126</f>
        <v>68596.5</v>
      </c>
      <c r="E130" s="148"/>
      <c r="F130" s="148"/>
      <c r="G130" s="148"/>
      <c r="H130" s="148"/>
      <c r="I130" s="148"/>
    </row>
    <row r="131" spans="1:9" ht="15" customHeight="1" x14ac:dyDescent="0.15">
      <c r="A131" s="157"/>
      <c r="B131" s="23" t="s">
        <v>80</v>
      </c>
      <c r="C131" s="7">
        <v>5</v>
      </c>
      <c r="D131" s="8">
        <f>(説明!$G$38*1.05/C131)*E$126</f>
        <v>82315.799999999988</v>
      </c>
      <c r="E131" s="148"/>
      <c r="F131" s="148"/>
      <c r="G131" s="148"/>
      <c r="H131" s="148"/>
      <c r="I131" s="148"/>
    </row>
    <row r="132" spans="1:9" ht="15" customHeight="1" thickBot="1" x14ac:dyDescent="0.2">
      <c r="A132" s="158"/>
      <c r="B132" s="25" t="s">
        <v>81</v>
      </c>
      <c r="C132" s="11">
        <v>5</v>
      </c>
      <c r="D132" s="12">
        <f>(説明!$G$38*1.05/C132)*E$126</f>
        <v>82315.799999999988</v>
      </c>
      <c r="E132" s="149"/>
      <c r="F132" s="149"/>
      <c r="G132" s="149"/>
      <c r="H132" s="149"/>
      <c r="I132" s="149"/>
    </row>
    <row r="133" spans="1:9" ht="15" customHeight="1" thickTop="1" x14ac:dyDescent="0.15">
      <c r="A133" s="159">
        <v>2200</v>
      </c>
      <c r="B133" s="26" t="s">
        <v>68</v>
      </c>
      <c r="C133" s="13">
        <v>12</v>
      </c>
      <c r="D133" s="14">
        <f>(説明!$G$38*1.05/C133)*E$133</f>
        <v>34298.25</v>
      </c>
      <c r="E133" s="150">
        <v>6</v>
      </c>
      <c r="F133" s="150">
        <f>7000*E133</f>
        <v>42000</v>
      </c>
      <c r="G133" s="150">
        <f>A133*2</f>
        <v>4400</v>
      </c>
      <c r="H133" s="167">
        <f>A133+25</f>
        <v>2225</v>
      </c>
      <c r="I133" s="150">
        <f>ROUNDUP(((25*H133^2)+(2853*H133))*0.0001/E133,-2)</f>
        <v>2200</v>
      </c>
    </row>
    <row r="134" spans="1:9" ht="15" customHeight="1" x14ac:dyDescent="0.15">
      <c r="A134" s="157"/>
      <c r="B134" s="23" t="s">
        <v>76</v>
      </c>
      <c r="C134" s="7">
        <v>10</v>
      </c>
      <c r="D134" s="8">
        <f>(説明!$G$38*1.05/C134)*E$133</f>
        <v>41157.899999999994</v>
      </c>
      <c r="E134" s="148"/>
      <c r="F134" s="148"/>
      <c r="G134" s="148"/>
      <c r="H134" s="148"/>
      <c r="I134" s="148"/>
    </row>
    <row r="135" spans="1:9" ht="15" customHeight="1" x14ac:dyDescent="0.15">
      <c r="A135" s="157"/>
      <c r="B135" s="23" t="s">
        <v>77</v>
      </c>
      <c r="C135" s="7">
        <v>8</v>
      </c>
      <c r="D135" s="8">
        <f>(説明!$G$38*1.05/C135)*E$133</f>
        <v>51447.375</v>
      </c>
      <c r="E135" s="148"/>
      <c r="F135" s="148"/>
      <c r="G135" s="148"/>
      <c r="H135" s="148"/>
      <c r="I135" s="148"/>
    </row>
    <row r="136" spans="1:9" ht="15" customHeight="1" x14ac:dyDescent="0.15">
      <c r="A136" s="157"/>
      <c r="B136" s="23" t="s">
        <v>78</v>
      </c>
      <c r="C136" s="7">
        <v>7</v>
      </c>
      <c r="D136" s="8">
        <f>(説明!$G$38*1.05/C136)*E$133</f>
        <v>58797</v>
      </c>
      <c r="E136" s="148"/>
      <c r="F136" s="148"/>
      <c r="G136" s="148"/>
      <c r="H136" s="148"/>
      <c r="I136" s="148"/>
    </row>
    <row r="137" spans="1:9" ht="15" customHeight="1" x14ac:dyDescent="0.15">
      <c r="A137" s="157"/>
      <c r="B137" s="23" t="s">
        <v>79</v>
      </c>
      <c r="C137" s="7">
        <v>6</v>
      </c>
      <c r="D137" s="8">
        <f>(説明!$G$38*1.05/C137)*E$133</f>
        <v>68596.5</v>
      </c>
      <c r="E137" s="148"/>
      <c r="F137" s="148"/>
      <c r="G137" s="148"/>
      <c r="H137" s="148"/>
      <c r="I137" s="148"/>
    </row>
    <row r="138" spans="1:9" ht="15" customHeight="1" x14ac:dyDescent="0.15">
      <c r="A138" s="157"/>
      <c r="B138" s="23" t="s">
        <v>80</v>
      </c>
      <c r="C138" s="7">
        <v>5</v>
      </c>
      <c r="D138" s="8">
        <f>(説明!$G$38*1.05/C138)*E$133</f>
        <v>82315.799999999988</v>
      </c>
      <c r="E138" s="148"/>
      <c r="F138" s="148"/>
      <c r="G138" s="148"/>
      <c r="H138" s="148"/>
      <c r="I138" s="148"/>
    </row>
    <row r="139" spans="1:9" ht="15" customHeight="1" thickBot="1" x14ac:dyDescent="0.2">
      <c r="A139" s="160"/>
      <c r="B139" s="24" t="s">
        <v>81</v>
      </c>
      <c r="C139" s="9">
        <v>5</v>
      </c>
      <c r="D139" s="10">
        <f>(説明!$G$38*1.05/C139)*E$133</f>
        <v>82315.799999999988</v>
      </c>
      <c r="E139" s="149"/>
      <c r="F139" s="149"/>
      <c r="G139" s="149"/>
      <c r="H139" s="149"/>
      <c r="I139" s="149"/>
    </row>
    <row r="140" spans="1:9" ht="15" customHeight="1" thickTop="1" x14ac:dyDescent="0.15">
      <c r="A140" s="156">
        <v>2250</v>
      </c>
      <c r="B140" s="22" t="s">
        <v>68</v>
      </c>
      <c r="C140" s="5">
        <v>12</v>
      </c>
      <c r="D140" s="6">
        <f>(説明!$G$38*1.05/C140)*E$140</f>
        <v>34298.25</v>
      </c>
      <c r="E140" s="150">
        <v>6</v>
      </c>
      <c r="F140" s="150">
        <f>7000*E140</f>
        <v>42000</v>
      </c>
      <c r="G140" s="150">
        <f>A140*2</f>
        <v>4500</v>
      </c>
      <c r="H140" s="167">
        <f>A140+25</f>
        <v>2275</v>
      </c>
      <c r="I140" s="150">
        <f>ROUNDUP(((25*H140^2)+(2853*H140))*0.0001/E140,-2)</f>
        <v>2300</v>
      </c>
    </row>
    <row r="141" spans="1:9" ht="15" customHeight="1" x14ac:dyDescent="0.15">
      <c r="A141" s="157"/>
      <c r="B141" s="23" t="s">
        <v>76</v>
      </c>
      <c r="C141" s="7">
        <v>10</v>
      </c>
      <c r="D141" s="8">
        <f>(説明!$G$38*1.05/C141)*E$140</f>
        <v>41157.899999999994</v>
      </c>
      <c r="E141" s="148"/>
      <c r="F141" s="148"/>
      <c r="G141" s="148"/>
      <c r="H141" s="148"/>
      <c r="I141" s="148"/>
    </row>
    <row r="142" spans="1:9" ht="15" customHeight="1" x14ac:dyDescent="0.15">
      <c r="A142" s="157"/>
      <c r="B142" s="23" t="s">
        <v>77</v>
      </c>
      <c r="C142" s="7">
        <v>8</v>
      </c>
      <c r="D142" s="8">
        <f>(説明!$G$38*1.05/C142)*E$140</f>
        <v>51447.375</v>
      </c>
      <c r="E142" s="148"/>
      <c r="F142" s="148"/>
      <c r="G142" s="148"/>
      <c r="H142" s="148"/>
      <c r="I142" s="148"/>
    </row>
    <row r="143" spans="1:9" ht="15" customHeight="1" x14ac:dyDescent="0.15">
      <c r="A143" s="157"/>
      <c r="B143" s="23" t="s">
        <v>78</v>
      </c>
      <c r="C143" s="7">
        <v>7</v>
      </c>
      <c r="D143" s="8">
        <f>(説明!$G$38*1.05/C143)*E$140</f>
        <v>58797</v>
      </c>
      <c r="E143" s="148"/>
      <c r="F143" s="148"/>
      <c r="G143" s="148"/>
      <c r="H143" s="148"/>
      <c r="I143" s="148"/>
    </row>
    <row r="144" spans="1:9" ht="15" customHeight="1" x14ac:dyDescent="0.15">
      <c r="A144" s="157"/>
      <c r="B144" s="23" t="s">
        <v>79</v>
      </c>
      <c r="C144" s="7">
        <v>6</v>
      </c>
      <c r="D144" s="8">
        <f>(説明!$G$38*1.05/C144)*E$140</f>
        <v>68596.5</v>
      </c>
      <c r="E144" s="148"/>
      <c r="F144" s="148"/>
      <c r="G144" s="148"/>
      <c r="H144" s="148"/>
      <c r="I144" s="148"/>
    </row>
    <row r="145" spans="1:9" ht="15" customHeight="1" x14ac:dyDescent="0.15">
      <c r="A145" s="157"/>
      <c r="B145" s="23" t="s">
        <v>80</v>
      </c>
      <c r="C145" s="7">
        <v>5</v>
      </c>
      <c r="D145" s="8">
        <f>(説明!$G$38*1.05/C145)*E$140</f>
        <v>82315.799999999988</v>
      </c>
      <c r="E145" s="148"/>
      <c r="F145" s="148"/>
      <c r="G145" s="148"/>
      <c r="H145" s="148"/>
      <c r="I145" s="148"/>
    </row>
    <row r="146" spans="1:9" ht="15" customHeight="1" thickBot="1" x14ac:dyDescent="0.2">
      <c r="A146" s="158"/>
      <c r="B146" s="25" t="s">
        <v>81</v>
      </c>
      <c r="C146" s="11">
        <v>5</v>
      </c>
      <c r="D146" s="12">
        <f>(説明!$G$38*1.05/C146)*E$140</f>
        <v>82315.799999999988</v>
      </c>
      <c r="E146" s="149"/>
      <c r="F146" s="149"/>
      <c r="G146" s="149"/>
      <c r="H146" s="149"/>
      <c r="I146" s="149"/>
    </row>
    <row r="147" spans="1:9" ht="15" customHeight="1" thickTop="1" x14ac:dyDescent="0.15">
      <c r="A147" s="159">
        <v>2300</v>
      </c>
      <c r="B147" s="26" t="s">
        <v>68</v>
      </c>
      <c r="C147" s="13">
        <v>12</v>
      </c>
      <c r="D147" s="14">
        <f>(説明!$G$38*1.05/C147)*E$147</f>
        <v>34298.25</v>
      </c>
      <c r="E147" s="150">
        <v>6</v>
      </c>
      <c r="F147" s="150">
        <f>7000*E147</f>
        <v>42000</v>
      </c>
      <c r="G147" s="150">
        <f>A147*2</f>
        <v>4600</v>
      </c>
      <c r="H147" s="150">
        <f>A147+25</f>
        <v>2325</v>
      </c>
      <c r="I147" s="150">
        <f>ROUNDUP(((25*H147^2)+(2853*H147))*0.0001/E147,-2)</f>
        <v>2400</v>
      </c>
    </row>
    <row r="148" spans="1:9" ht="15" customHeight="1" x14ac:dyDescent="0.15">
      <c r="A148" s="157"/>
      <c r="B148" s="23" t="s">
        <v>76</v>
      </c>
      <c r="C148" s="7">
        <v>10</v>
      </c>
      <c r="D148" s="8">
        <f>(説明!$G$38*1.05/C148)*E$147</f>
        <v>41157.899999999994</v>
      </c>
      <c r="E148" s="148"/>
      <c r="F148" s="148"/>
      <c r="G148" s="148"/>
      <c r="H148" s="148"/>
      <c r="I148" s="148"/>
    </row>
    <row r="149" spans="1:9" ht="15" customHeight="1" x14ac:dyDescent="0.15">
      <c r="A149" s="157"/>
      <c r="B149" s="23" t="s">
        <v>77</v>
      </c>
      <c r="C149" s="7">
        <v>8</v>
      </c>
      <c r="D149" s="8">
        <f>(説明!$G$38*1.05/C149)*E$147</f>
        <v>51447.375</v>
      </c>
      <c r="E149" s="148"/>
      <c r="F149" s="148"/>
      <c r="G149" s="148"/>
      <c r="H149" s="148"/>
      <c r="I149" s="148"/>
    </row>
    <row r="150" spans="1:9" ht="15" customHeight="1" x14ac:dyDescent="0.15">
      <c r="A150" s="157"/>
      <c r="B150" s="23" t="s">
        <v>78</v>
      </c>
      <c r="C150" s="7">
        <v>7</v>
      </c>
      <c r="D150" s="8">
        <f>(説明!$G$38*1.05/C150)*E$147</f>
        <v>58797</v>
      </c>
      <c r="E150" s="148"/>
      <c r="F150" s="148"/>
      <c r="G150" s="148"/>
      <c r="H150" s="148"/>
      <c r="I150" s="148"/>
    </row>
    <row r="151" spans="1:9" ht="15" customHeight="1" x14ac:dyDescent="0.15">
      <c r="A151" s="157"/>
      <c r="B151" s="23" t="s">
        <v>79</v>
      </c>
      <c r="C151" s="7">
        <v>6</v>
      </c>
      <c r="D151" s="8">
        <f>(説明!$G$38*1.05/C151)*E$147</f>
        <v>68596.5</v>
      </c>
      <c r="E151" s="148"/>
      <c r="F151" s="148"/>
      <c r="G151" s="148"/>
      <c r="H151" s="148"/>
      <c r="I151" s="148"/>
    </row>
    <row r="152" spans="1:9" ht="15" customHeight="1" x14ac:dyDescent="0.15">
      <c r="A152" s="157"/>
      <c r="B152" s="23" t="s">
        <v>80</v>
      </c>
      <c r="C152" s="7">
        <v>5</v>
      </c>
      <c r="D152" s="8">
        <f>(説明!$G$38*1.05/C152)*E$147</f>
        <v>82315.799999999988</v>
      </c>
      <c r="E152" s="148"/>
      <c r="F152" s="148"/>
      <c r="G152" s="148"/>
      <c r="H152" s="148"/>
      <c r="I152" s="148"/>
    </row>
    <row r="153" spans="1:9" ht="15" customHeight="1" x14ac:dyDescent="0.15">
      <c r="A153" s="157"/>
      <c r="B153" s="23" t="s">
        <v>81</v>
      </c>
      <c r="C153" s="7">
        <v>5</v>
      </c>
      <c r="D153" s="8">
        <f>(説明!$G$38*1.05/C153)*E$147</f>
        <v>82315.799999999988</v>
      </c>
      <c r="E153" s="153"/>
      <c r="F153" s="153"/>
      <c r="G153" s="153"/>
      <c r="H153" s="153"/>
      <c r="I153" s="153"/>
    </row>
    <row r="154" spans="1:9" x14ac:dyDescent="0.15">
      <c r="A154" t="s">
        <v>18</v>
      </c>
      <c r="B154" s="16"/>
      <c r="C154" s="16"/>
      <c r="E154" s="17"/>
      <c r="G154" s="17"/>
      <c r="H154" s="17"/>
      <c r="I154" s="104" t="s">
        <v>96</v>
      </c>
    </row>
    <row r="155" spans="1:9" ht="15" customHeight="1" thickBot="1" x14ac:dyDescent="0.2">
      <c r="A155" s="18" t="s">
        <v>1</v>
      </c>
      <c r="B155" s="19" t="s">
        <v>0</v>
      </c>
      <c r="C155" s="2" t="s">
        <v>6</v>
      </c>
      <c r="D155" s="20" t="s">
        <v>2</v>
      </c>
      <c r="E155" s="155" t="s">
        <v>3</v>
      </c>
      <c r="F155" s="155"/>
      <c r="G155" s="21" t="s">
        <v>4</v>
      </c>
      <c r="H155" s="21"/>
      <c r="I155" s="21" t="s">
        <v>5</v>
      </c>
    </row>
    <row r="156" spans="1:9" ht="15" customHeight="1" x14ac:dyDescent="0.15">
      <c r="A156" s="156">
        <v>2350</v>
      </c>
      <c r="B156" s="22" t="s">
        <v>68</v>
      </c>
      <c r="C156" s="5">
        <v>12</v>
      </c>
      <c r="D156" s="6">
        <f>(説明!$G$38*1.05/C156)*E$156</f>
        <v>34298.25</v>
      </c>
      <c r="E156" s="148">
        <v>6</v>
      </c>
      <c r="F156" s="148">
        <f>7000*E156</f>
        <v>42000</v>
      </c>
      <c r="G156" s="148">
        <f>A156*2</f>
        <v>4700</v>
      </c>
      <c r="H156" s="167">
        <f>A156+25</f>
        <v>2375</v>
      </c>
      <c r="I156" s="167">
        <f>ROUNDUP(((25*H156^2)+(2853*H156))*0.0001/E156,-2)</f>
        <v>2500</v>
      </c>
    </row>
    <row r="157" spans="1:9" ht="15" customHeight="1" x14ac:dyDescent="0.15">
      <c r="A157" s="157"/>
      <c r="B157" s="23" t="s">
        <v>76</v>
      </c>
      <c r="C157" s="7">
        <v>10</v>
      </c>
      <c r="D157" s="8">
        <f>(説明!$G$38*1.05/C157)*E$156</f>
        <v>41157.899999999994</v>
      </c>
      <c r="E157" s="148"/>
      <c r="F157" s="148"/>
      <c r="G157" s="148"/>
      <c r="H157" s="148"/>
      <c r="I157" s="148"/>
    </row>
    <row r="158" spans="1:9" ht="15" customHeight="1" x14ac:dyDescent="0.15">
      <c r="A158" s="157"/>
      <c r="B158" s="23" t="s">
        <v>77</v>
      </c>
      <c r="C158" s="7">
        <v>8</v>
      </c>
      <c r="D158" s="8">
        <f>(説明!$G$38*1.05/C158)*E$156</f>
        <v>51447.375</v>
      </c>
      <c r="E158" s="148"/>
      <c r="F158" s="148"/>
      <c r="G158" s="148"/>
      <c r="H158" s="148"/>
      <c r="I158" s="148"/>
    </row>
    <row r="159" spans="1:9" ht="15" customHeight="1" x14ac:dyDescent="0.15">
      <c r="A159" s="157"/>
      <c r="B159" s="23" t="s">
        <v>78</v>
      </c>
      <c r="C159" s="7">
        <v>7</v>
      </c>
      <c r="D159" s="8">
        <f>(説明!$G$38*1.05/C159)*E$156</f>
        <v>58797</v>
      </c>
      <c r="E159" s="148"/>
      <c r="F159" s="148"/>
      <c r="G159" s="148"/>
      <c r="H159" s="148"/>
      <c r="I159" s="148"/>
    </row>
    <row r="160" spans="1:9" ht="15" customHeight="1" x14ac:dyDescent="0.15">
      <c r="A160" s="157"/>
      <c r="B160" s="23" t="s">
        <v>79</v>
      </c>
      <c r="C160" s="7">
        <v>6</v>
      </c>
      <c r="D160" s="8">
        <f>(説明!$G$38*1.05/C160)*E$156</f>
        <v>68596.5</v>
      </c>
      <c r="E160" s="148"/>
      <c r="F160" s="148"/>
      <c r="G160" s="148"/>
      <c r="H160" s="148"/>
      <c r="I160" s="148"/>
    </row>
    <row r="161" spans="1:9" ht="15" customHeight="1" x14ac:dyDescent="0.15">
      <c r="A161" s="157"/>
      <c r="B161" s="23" t="s">
        <v>80</v>
      </c>
      <c r="C161" s="7">
        <v>5</v>
      </c>
      <c r="D161" s="8">
        <f>(説明!$G$38*1.05/C161)*E$156</f>
        <v>82315.799999999988</v>
      </c>
      <c r="E161" s="148"/>
      <c r="F161" s="148"/>
      <c r="G161" s="148"/>
      <c r="H161" s="148"/>
      <c r="I161" s="148"/>
    </row>
    <row r="162" spans="1:9" ht="15" customHeight="1" thickBot="1" x14ac:dyDescent="0.2">
      <c r="A162" s="160"/>
      <c r="B162" s="24" t="s">
        <v>81</v>
      </c>
      <c r="C162" s="9">
        <v>5</v>
      </c>
      <c r="D162" s="10">
        <f>(説明!$G$38*1.05/C162)*E$156</f>
        <v>82315.799999999988</v>
      </c>
      <c r="E162" s="149"/>
      <c r="F162" s="149"/>
      <c r="G162" s="149"/>
      <c r="H162" s="149"/>
      <c r="I162" s="149"/>
    </row>
    <row r="163" spans="1:9" ht="15" customHeight="1" thickTop="1" x14ac:dyDescent="0.15">
      <c r="A163" s="156">
        <v>2400</v>
      </c>
      <c r="B163" s="22" t="s">
        <v>68</v>
      </c>
      <c r="C163" s="5">
        <v>12</v>
      </c>
      <c r="D163" s="6">
        <f>(説明!$G$38*1.05/C163)*E$163</f>
        <v>34298.25</v>
      </c>
      <c r="E163" s="150">
        <v>6</v>
      </c>
      <c r="F163" s="150">
        <f>7000*E163</f>
        <v>42000</v>
      </c>
      <c r="G163" s="150">
        <f>A163*2</f>
        <v>4800</v>
      </c>
      <c r="H163" s="167">
        <f>A163+25</f>
        <v>2425</v>
      </c>
      <c r="I163" s="150">
        <f>ROUNDUP(((25*H163^2)+(2853*H163))*0.0001/E163,-2)</f>
        <v>2600</v>
      </c>
    </row>
    <row r="164" spans="1:9" ht="15" customHeight="1" x14ac:dyDescent="0.15">
      <c r="A164" s="157"/>
      <c r="B164" s="23" t="s">
        <v>76</v>
      </c>
      <c r="C164" s="7">
        <v>10</v>
      </c>
      <c r="D164" s="8">
        <f>(説明!$G$38*1.05/C164)*E$163</f>
        <v>41157.899999999994</v>
      </c>
      <c r="E164" s="148"/>
      <c r="F164" s="148"/>
      <c r="G164" s="148"/>
      <c r="H164" s="148"/>
      <c r="I164" s="148"/>
    </row>
    <row r="165" spans="1:9" ht="15" customHeight="1" x14ac:dyDescent="0.15">
      <c r="A165" s="157"/>
      <c r="B165" s="23" t="s">
        <v>77</v>
      </c>
      <c r="C165" s="7">
        <v>8</v>
      </c>
      <c r="D165" s="8">
        <f>(説明!$G$38*1.05/C165)*E$163</f>
        <v>51447.375</v>
      </c>
      <c r="E165" s="148"/>
      <c r="F165" s="148"/>
      <c r="G165" s="148"/>
      <c r="H165" s="148"/>
      <c r="I165" s="148"/>
    </row>
    <row r="166" spans="1:9" ht="15" customHeight="1" x14ac:dyDescent="0.15">
      <c r="A166" s="157"/>
      <c r="B166" s="23" t="s">
        <v>78</v>
      </c>
      <c r="C166" s="7">
        <v>7</v>
      </c>
      <c r="D166" s="8">
        <f>(説明!$G$38*1.05/C166)*E$163</f>
        <v>58797</v>
      </c>
      <c r="E166" s="148"/>
      <c r="F166" s="148"/>
      <c r="G166" s="148"/>
      <c r="H166" s="148"/>
      <c r="I166" s="148"/>
    </row>
    <row r="167" spans="1:9" ht="15" customHeight="1" x14ac:dyDescent="0.15">
      <c r="A167" s="157"/>
      <c r="B167" s="23" t="s">
        <v>79</v>
      </c>
      <c r="C167" s="7">
        <v>6</v>
      </c>
      <c r="D167" s="8">
        <f>(説明!$G$38*1.05/C167)*E$163</f>
        <v>68596.5</v>
      </c>
      <c r="E167" s="148"/>
      <c r="F167" s="148"/>
      <c r="G167" s="148"/>
      <c r="H167" s="148"/>
      <c r="I167" s="148"/>
    </row>
    <row r="168" spans="1:9" ht="15" customHeight="1" x14ac:dyDescent="0.15">
      <c r="A168" s="157"/>
      <c r="B168" s="23" t="s">
        <v>80</v>
      </c>
      <c r="C168" s="7">
        <v>5</v>
      </c>
      <c r="D168" s="8">
        <f>(説明!$G$38*1.05/C168)*E$163</f>
        <v>82315.799999999988</v>
      </c>
      <c r="E168" s="148"/>
      <c r="F168" s="148"/>
      <c r="G168" s="148"/>
      <c r="H168" s="148"/>
      <c r="I168" s="148"/>
    </row>
    <row r="169" spans="1:9" ht="15" customHeight="1" thickBot="1" x14ac:dyDescent="0.2">
      <c r="A169" s="158"/>
      <c r="B169" s="25" t="s">
        <v>81</v>
      </c>
      <c r="C169" s="11">
        <v>5</v>
      </c>
      <c r="D169" s="12">
        <f>(説明!$G$38*1.05/C169)*E$163</f>
        <v>82315.799999999988</v>
      </c>
      <c r="E169" s="149"/>
      <c r="F169" s="149"/>
      <c r="G169" s="149"/>
      <c r="H169" s="149"/>
      <c r="I169" s="149"/>
    </row>
    <row r="170" spans="1:9" ht="15" customHeight="1" thickTop="1" x14ac:dyDescent="0.15">
      <c r="A170" s="159">
        <v>2450</v>
      </c>
      <c r="B170" s="26" t="s">
        <v>68</v>
      </c>
      <c r="C170" s="13">
        <v>12</v>
      </c>
      <c r="D170" s="14">
        <f>(説明!$G$38*1.05/C170)*E$170</f>
        <v>34298.25</v>
      </c>
      <c r="E170" s="150">
        <v>6</v>
      </c>
      <c r="F170" s="150">
        <f>7000*E170</f>
        <v>42000</v>
      </c>
      <c r="G170" s="150">
        <f>A170*2</f>
        <v>4900</v>
      </c>
      <c r="H170" s="167">
        <f>A170+25</f>
        <v>2475</v>
      </c>
      <c r="I170" s="150">
        <f>ROUNDUP(((25*H170^2)+(2853*H170))*0.0001/E170,-2)</f>
        <v>2700</v>
      </c>
    </row>
    <row r="171" spans="1:9" ht="15" customHeight="1" x14ac:dyDescent="0.15">
      <c r="A171" s="157"/>
      <c r="B171" s="23" t="s">
        <v>76</v>
      </c>
      <c r="C171" s="7">
        <v>10</v>
      </c>
      <c r="D171" s="8">
        <f>(説明!$G$38*1.05/C171)*E$170</f>
        <v>41157.899999999994</v>
      </c>
      <c r="E171" s="148"/>
      <c r="F171" s="148"/>
      <c r="G171" s="148"/>
      <c r="H171" s="148"/>
      <c r="I171" s="148"/>
    </row>
    <row r="172" spans="1:9" ht="15" customHeight="1" x14ac:dyDescent="0.15">
      <c r="A172" s="157"/>
      <c r="B172" s="23" t="s">
        <v>77</v>
      </c>
      <c r="C172" s="7">
        <v>8</v>
      </c>
      <c r="D172" s="8">
        <f>(説明!$G$38*1.05/C172)*E$170</f>
        <v>51447.375</v>
      </c>
      <c r="E172" s="148"/>
      <c r="F172" s="148"/>
      <c r="G172" s="148"/>
      <c r="H172" s="148"/>
      <c r="I172" s="148"/>
    </row>
    <row r="173" spans="1:9" ht="15" customHeight="1" x14ac:dyDescent="0.15">
      <c r="A173" s="157"/>
      <c r="B173" s="23" t="s">
        <v>78</v>
      </c>
      <c r="C173" s="7">
        <v>7</v>
      </c>
      <c r="D173" s="8">
        <f>(説明!$G$38*1.05/C173)*E$170</f>
        <v>58797</v>
      </c>
      <c r="E173" s="148"/>
      <c r="F173" s="148"/>
      <c r="G173" s="148"/>
      <c r="H173" s="148"/>
      <c r="I173" s="148"/>
    </row>
    <row r="174" spans="1:9" ht="15" customHeight="1" x14ac:dyDescent="0.15">
      <c r="A174" s="157"/>
      <c r="B174" s="23" t="s">
        <v>79</v>
      </c>
      <c r="C174" s="7">
        <v>6</v>
      </c>
      <c r="D174" s="8">
        <f>(説明!$G$38*1.05/C174)*E$170</f>
        <v>68596.5</v>
      </c>
      <c r="E174" s="148"/>
      <c r="F174" s="148"/>
      <c r="G174" s="148"/>
      <c r="H174" s="148"/>
      <c r="I174" s="148"/>
    </row>
    <row r="175" spans="1:9" ht="15" customHeight="1" x14ac:dyDescent="0.15">
      <c r="A175" s="157"/>
      <c r="B175" s="23" t="s">
        <v>80</v>
      </c>
      <c r="C175" s="7">
        <v>5</v>
      </c>
      <c r="D175" s="8">
        <f>(説明!$G$38*1.05/C175)*E$170</f>
        <v>82315.799999999988</v>
      </c>
      <c r="E175" s="148"/>
      <c r="F175" s="148"/>
      <c r="G175" s="148"/>
      <c r="H175" s="148"/>
      <c r="I175" s="148"/>
    </row>
    <row r="176" spans="1:9" ht="15" customHeight="1" thickBot="1" x14ac:dyDescent="0.2">
      <c r="A176" s="158"/>
      <c r="B176" s="25" t="s">
        <v>81</v>
      </c>
      <c r="C176" s="11">
        <v>5</v>
      </c>
      <c r="D176" s="12">
        <f>(説明!$G$38*1.05/C176)*E$170</f>
        <v>82315.799999999988</v>
      </c>
      <c r="E176" s="148"/>
      <c r="F176" s="148"/>
      <c r="G176" s="148"/>
      <c r="H176" s="148"/>
      <c r="I176" s="148"/>
    </row>
    <row r="177" spans="1:9" ht="15" customHeight="1" thickTop="1" x14ac:dyDescent="0.15">
      <c r="A177" s="161">
        <v>2500</v>
      </c>
      <c r="B177" s="68" t="s">
        <v>68</v>
      </c>
      <c r="C177" s="69">
        <v>13</v>
      </c>
      <c r="D177" s="70">
        <f>(説明!$G$38*1.05/C177)*E$177</f>
        <v>36936.576923076922</v>
      </c>
      <c r="E177" s="151">
        <v>7</v>
      </c>
      <c r="F177" s="151">
        <f>7000*E177</f>
        <v>49000</v>
      </c>
      <c r="G177" s="151">
        <f>A177*2</f>
        <v>5000</v>
      </c>
      <c r="H177" s="151">
        <f>A177+25</f>
        <v>2525</v>
      </c>
      <c r="I177" s="151">
        <f>ROUNDUP(((25*H177^2)+(2853*H177))*0.0001/E177,-2)</f>
        <v>2400</v>
      </c>
    </row>
    <row r="178" spans="1:9" ht="15" customHeight="1" x14ac:dyDescent="0.15">
      <c r="A178" s="157"/>
      <c r="B178" s="23" t="s">
        <v>76</v>
      </c>
      <c r="C178" s="7">
        <v>10</v>
      </c>
      <c r="D178" s="8">
        <f>(説明!$G$38*1.05/C178)*E$177</f>
        <v>48017.549999999996</v>
      </c>
      <c r="E178" s="148"/>
      <c r="F178" s="148"/>
      <c r="G178" s="148"/>
      <c r="H178" s="148"/>
      <c r="I178" s="148"/>
    </row>
    <row r="179" spans="1:9" ht="15" customHeight="1" x14ac:dyDescent="0.15">
      <c r="A179" s="157"/>
      <c r="B179" s="23" t="s">
        <v>77</v>
      </c>
      <c r="C179" s="7">
        <v>8</v>
      </c>
      <c r="D179" s="8">
        <f>(説明!$G$38*1.05/C179)*E$177</f>
        <v>60021.9375</v>
      </c>
      <c r="E179" s="148"/>
      <c r="F179" s="148"/>
      <c r="G179" s="148"/>
      <c r="H179" s="148"/>
      <c r="I179" s="148"/>
    </row>
    <row r="180" spans="1:9" ht="15" customHeight="1" x14ac:dyDescent="0.15">
      <c r="A180" s="157"/>
      <c r="B180" s="23" t="s">
        <v>78</v>
      </c>
      <c r="C180" s="7">
        <v>7</v>
      </c>
      <c r="D180" s="8">
        <f>(説明!$G$38*1.05/C180)*E$177</f>
        <v>68596.5</v>
      </c>
      <c r="E180" s="148"/>
      <c r="F180" s="148"/>
      <c r="G180" s="148"/>
      <c r="H180" s="148"/>
      <c r="I180" s="148"/>
    </row>
    <row r="181" spans="1:9" ht="15" customHeight="1" x14ac:dyDescent="0.15">
      <c r="A181" s="157"/>
      <c r="B181" s="23" t="s">
        <v>79</v>
      </c>
      <c r="C181" s="7">
        <v>6</v>
      </c>
      <c r="D181" s="8">
        <f>(説明!$G$38*1.05/C181)*E$177</f>
        <v>80029.25</v>
      </c>
      <c r="E181" s="148"/>
      <c r="F181" s="148"/>
      <c r="G181" s="148"/>
      <c r="H181" s="148"/>
      <c r="I181" s="148"/>
    </row>
    <row r="182" spans="1:9" ht="15" customHeight="1" x14ac:dyDescent="0.15">
      <c r="A182" s="157"/>
      <c r="B182" s="23" t="s">
        <v>80</v>
      </c>
      <c r="C182" s="7">
        <v>6</v>
      </c>
      <c r="D182" s="8">
        <f>(説明!$G$38*1.05/C182)*E$177</f>
        <v>80029.25</v>
      </c>
      <c r="E182" s="148"/>
      <c r="F182" s="148"/>
      <c r="G182" s="148"/>
      <c r="H182" s="148"/>
      <c r="I182" s="148"/>
    </row>
    <row r="183" spans="1:9" ht="15" customHeight="1" thickBot="1" x14ac:dyDescent="0.2">
      <c r="A183" s="160"/>
      <c r="B183" s="24" t="s">
        <v>81</v>
      </c>
      <c r="C183" s="9">
        <v>5</v>
      </c>
      <c r="D183" s="10">
        <f>(説明!$G$38*1.05/C183)*E$177</f>
        <v>96035.099999999991</v>
      </c>
      <c r="E183" s="149"/>
      <c r="F183" s="149"/>
      <c r="G183" s="149"/>
      <c r="H183" s="149"/>
      <c r="I183" s="149"/>
    </row>
    <row r="184" spans="1:9" ht="15" customHeight="1" thickTop="1" x14ac:dyDescent="0.15">
      <c r="A184" s="159">
        <v>2550</v>
      </c>
      <c r="B184" s="26" t="s">
        <v>68</v>
      </c>
      <c r="C184" s="13">
        <v>13</v>
      </c>
      <c r="D184" s="14">
        <f>(説明!$G$38*1.05/C184)*E$184</f>
        <v>36936.576923076922</v>
      </c>
      <c r="E184" s="150">
        <v>7</v>
      </c>
      <c r="F184" s="150">
        <f>7000*E184</f>
        <v>49000</v>
      </c>
      <c r="G184" s="150">
        <f>A184*2</f>
        <v>5100</v>
      </c>
      <c r="H184" s="167">
        <f>A184+25</f>
        <v>2575</v>
      </c>
      <c r="I184" s="150">
        <f>ROUNDUP(((25*H184^2)+(2853*H184))*0.0001/E184,-2)</f>
        <v>2500</v>
      </c>
    </row>
    <row r="185" spans="1:9" ht="15" customHeight="1" x14ac:dyDescent="0.15">
      <c r="A185" s="157"/>
      <c r="B185" s="23" t="s">
        <v>76</v>
      </c>
      <c r="C185" s="7">
        <v>10</v>
      </c>
      <c r="D185" s="8">
        <f>(説明!$G$38*1.05/C185)*E$184</f>
        <v>48017.549999999996</v>
      </c>
      <c r="E185" s="148"/>
      <c r="F185" s="148"/>
      <c r="G185" s="148"/>
      <c r="H185" s="148"/>
      <c r="I185" s="148"/>
    </row>
    <row r="186" spans="1:9" ht="15" customHeight="1" x14ac:dyDescent="0.15">
      <c r="A186" s="157"/>
      <c r="B186" s="23" t="s">
        <v>77</v>
      </c>
      <c r="C186" s="7">
        <v>8</v>
      </c>
      <c r="D186" s="8">
        <f>(説明!$G$38*1.05/C186)*E$184</f>
        <v>60021.9375</v>
      </c>
      <c r="E186" s="148"/>
      <c r="F186" s="148"/>
      <c r="G186" s="148"/>
      <c r="H186" s="148"/>
      <c r="I186" s="148"/>
    </row>
    <row r="187" spans="1:9" ht="15" customHeight="1" x14ac:dyDescent="0.15">
      <c r="A187" s="157"/>
      <c r="B187" s="23" t="s">
        <v>78</v>
      </c>
      <c r="C187" s="7">
        <v>7</v>
      </c>
      <c r="D187" s="8">
        <f>(説明!$G$38*1.05/C187)*E$184</f>
        <v>68596.5</v>
      </c>
      <c r="E187" s="148"/>
      <c r="F187" s="148"/>
      <c r="G187" s="148"/>
      <c r="H187" s="148"/>
      <c r="I187" s="148"/>
    </row>
    <row r="188" spans="1:9" ht="15" customHeight="1" x14ac:dyDescent="0.15">
      <c r="A188" s="157"/>
      <c r="B188" s="23" t="s">
        <v>79</v>
      </c>
      <c r="C188" s="7">
        <v>6</v>
      </c>
      <c r="D188" s="8">
        <f>(説明!$G$38*1.05/C188)*E$184</f>
        <v>80029.25</v>
      </c>
      <c r="E188" s="148"/>
      <c r="F188" s="148"/>
      <c r="G188" s="148"/>
      <c r="H188" s="148"/>
      <c r="I188" s="148"/>
    </row>
    <row r="189" spans="1:9" ht="15" customHeight="1" x14ac:dyDescent="0.15">
      <c r="A189" s="157"/>
      <c r="B189" s="23" t="s">
        <v>80</v>
      </c>
      <c r="C189" s="7">
        <v>6</v>
      </c>
      <c r="D189" s="8">
        <f>(説明!$G$38*1.05/C189)*E$184</f>
        <v>80029.25</v>
      </c>
      <c r="E189" s="148"/>
      <c r="F189" s="148"/>
      <c r="G189" s="148"/>
      <c r="H189" s="148"/>
      <c r="I189" s="148"/>
    </row>
    <row r="190" spans="1:9" ht="15" customHeight="1" thickBot="1" x14ac:dyDescent="0.2">
      <c r="A190" s="160"/>
      <c r="B190" s="24" t="s">
        <v>81</v>
      </c>
      <c r="C190" s="9">
        <v>5</v>
      </c>
      <c r="D190" s="10">
        <f>(説明!$G$38*1.05/C190)*E$184</f>
        <v>96035.099999999991</v>
      </c>
      <c r="E190" s="149"/>
      <c r="F190" s="149"/>
      <c r="G190" s="149"/>
      <c r="H190" s="149"/>
      <c r="I190" s="149"/>
    </row>
    <row r="191" spans="1:9" ht="15" customHeight="1" thickTop="1" x14ac:dyDescent="0.15">
      <c r="A191" s="156">
        <v>2600</v>
      </c>
      <c r="B191" s="22" t="s">
        <v>68</v>
      </c>
      <c r="C191" s="5">
        <v>13</v>
      </c>
      <c r="D191" s="6">
        <f>(説明!$G$38*1.05/C191)*E$191</f>
        <v>36936.576923076922</v>
      </c>
      <c r="E191" s="150">
        <v>7</v>
      </c>
      <c r="F191" s="150">
        <f>7000*E191</f>
        <v>49000</v>
      </c>
      <c r="G191" s="150">
        <f>A191*2</f>
        <v>5200</v>
      </c>
      <c r="H191" s="167">
        <f>A191+25</f>
        <v>2625</v>
      </c>
      <c r="I191" s="150">
        <f>ROUNDUP(((25*H191^2)+(2853*H191))*0.0001/E191,-2)</f>
        <v>2600</v>
      </c>
    </row>
    <row r="192" spans="1:9" ht="15" customHeight="1" x14ac:dyDescent="0.15">
      <c r="A192" s="157"/>
      <c r="B192" s="23" t="s">
        <v>76</v>
      </c>
      <c r="C192" s="7">
        <v>10</v>
      </c>
      <c r="D192" s="8">
        <f>(説明!$G$38*1.05/C192)*E$191</f>
        <v>48017.549999999996</v>
      </c>
      <c r="E192" s="148"/>
      <c r="F192" s="148"/>
      <c r="G192" s="148"/>
      <c r="H192" s="148"/>
      <c r="I192" s="148"/>
    </row>
    <row r="193" spans="1:9" ht="15" customHeight="1" x14ac:dyDescent="0.15">
      <c r="A193" s="157"/>
      <c r="B193" s="23" t="s">
        <v>77</v>
      </c>
      <c r="C193" s="7">
        <v>8</v>
      </c>
      <c r="D193" s="8">
        <f>(説明!$G$38*1.05/C193)*E$191</f>
        <v>60021.9375</v>
      </c>
      <c r="E193" s="148"/>
      <c r="F193" s="148"/>
      <c r="G193" s="148"/>
      <c r="H193" s="148"/>
      <c r="I193" s="148"/>
    </row>
    <row r="194" spans="1:9" ht="15" customHeight="1" x14ac:dyDescent="0.15">
      <c r="A194" s="157"/>
      <c r="B194" s="23" t="s">
        <v>78</v>
      </c>
      <c r="C194" s="7">
        <v>7</v>
      </c>
      <c r="D194" s="8">
        <f>(説明!$G$38*1.05/C194)*E$191</f>
        <v>68596.5</v>
      </c>
      <c r="E194" s="148"/>
      <c r="F194" s="148"/>
      <c r="G194" s="148"/>
      <c r="H194" s="148"/>
      <c r="I194" s="148"/>
    </row>
    <row r="195" spans="1:9" ht="15" customHeight="1" x14ac:dyDescent="0.15">
      <c r="A195" s="157"/>
      <c r="B195" s="23" t="s">
        <v>79</v>
      </c>
      <c r="C195" s="7">
        <v>6</v>
      </c>
      <c r="D195" s="8">
        <f>(説明!$G$38*1.05/C195)*E$191</f>
        <v>80029.25</v>
      </c>
      <c r="E195" s="148"/>
      <c r="F195" s="148"/>
      <c r="G195" s="148"/>
      <c r="H195" s="148"/>
      <c r="I195" s="148"/>
    </row>
    <row r="196" spans="1:9" ht="15" customHeight="1" x14ac:dyDescent="0.15">
      <c r="A196" s="157"/>
      <c r="B196" s="23" t="s">
        <v>80</v>
      </c>
      <c r="C196" s="7">
        <v>6</v>
      </c>
      <c r="D196" s="8">
        <f>(説明!$G$38*1.05/C196)*E$191</f>
        <v>80029.25</v>
      </c>
      <c r="E196" s="148"/>
      <c r="F196" s="148"/>
      <c r="G196" s="148"/>
      <c r="H196" s="148"/>
      <c r="I196" s="148"/>
    </row>
    <row r="197" spans="1:9" ht="15" customHeight="1" thickBot="1" x14ac:dyDescent="0.2">
      <c r="A197" s="158"/>
      <c r="B197" s="25" t="s">
        <v>81</v>
      </c>
      <c r="C197" s="11">
        <v>5</v>
      </c>
      <c r="D197" s="12">
        <f>(説明!$G$38*1.05/C197)*E$191</f>
        <v>96035.099999999991</v>
      </c>
      <c r="E197" s="149"/>
      <c r="F197" s="149"/>
      <c r="G197" s="149"/>
      <c r="H197" s="149"/>
      <c r="I197" s="149"/>
    </row>
    <row r="198" spans="1:9" ht="15" customHeight="1" thickTop="1" x14ac:dyDescent="0.15">
      <c r="A198" s="159">
        <v>2650</v>
      </c>
      <c r="B198" s="26" t="s">
        <v>68</v>
      </c>
      <c r="C198" s="13">
        <v>13</v>
      </c>
      <c r="D198" s="14">
        <f>(説明!$G$38*1.05/C198)*E$198</f>
        <v>36936.576923076922</v>
      </c>
      <c r="E198" s="150">
        <v>7</v>
      </c>
      <c r="F198" s="150">
        <f>7000*E198</f>
        <v>49000</v>
      </c>
      <c r="G198" s="150">
        <f>A198*2</f>
        <v>5300</v>
      </c>
      <c r="H198" s="150">
        <f>A198+25</f>
        <v>2675</v>
      </c>
      <c r="I198" s="150">
        <f>ROUNDUP(((25*H198^2)+(2853*H198))*0.0001/E198,-2)</f>
        <v>2700</v>
      </c>
    </row>
    <row r="199" spans="1:9" ht="15" customHeight="1" x14ac:dyDescent="0.15">
      <c r="A199" s="157"/>
      <c r="B199" s="23" t="s">
        <v>76</v>
      </c>
      <c r="C199" s="7">
        <v>10</v>
      </c>
      <c r="D199" s="8">
        <f>(説明!$G$38*1.05/C199)*E$198</f>
        <v>48017.549999999996</v>
      </c>
      <c r="E199" s="148"/>
      <c r="F199" s="148"/>
      <c r="G199" s="148"/>
      <c r="H199" s="148"/>
      <c r="I199" s="148"/>
    </row>
    <row r="200" spans="1:9" ht="15" customHeight="1" x14ac:dyDescent="0.15">
      <c r="A200" s="157"/>
      <c r="B200" s="23" t="s">
        <v>77</v>
      </c>
      <c r="C200" s="7">
        <v>8</v>
      </c>
      <c r="D200" s="8">
        <f>(説明!$G$38*1.05/C200)*E$198</f>
        <v>60021.9375</v>
      </c>
      <c r="E200" s="148"/>
      <c r="F200" s="148"/>
      <c r="G200" s="148"/>
      <c r="H200" s="148"/>
      <c r="I200" s="148"/>
    </row>
    <row r="201" spans="1:9" ht="15" customHeight="1" x14ac:dyDescent="0.15">
      <c r="A201" s="157"/>
      <c r="B201" s="23" t="s">
        <v>78</v>
      </c>
      <c r="C201" s="7">
        <v>7</v>
      </c>
      <c r="D201" s="8">
        <f>(説明!$G$38*1.05/C201)*E$198</f>
        <v>68596.5</v>
      </c>
      <c r="E201" s="148"/>
      <c r="F201" s="148"/>
      <c r="G201" s="148"/>
      <c r="H201" s="148"/>
      <c r="I201" s="148"/>
    </row>
    <row r="202" spans="1:9" ht="15" customHeight="1" x14ac:dyDescent="0.15">
      <c r="A202" s="157"/>
      <c r="B202" s="23" t="s">
        <v>79</v>
      </c>
      <c r="C202" s="7">
        <v>6</v>
      </c>
      <c r="D202" s="8">
        <f>(説明!$G$38*1.05/C202)*E$198</f>
        <v>80029.25</v>
      </c>
      <c r="E202" s="148"/>
      <c r="F202" s="148"/>
      <c r="G202" s="148"/>
      <c r="H202" s="148"/>
      <c r="I202" s="148"/>
    </row>
    <row r="203" spans="1:9" ht="15" customHeight="1" x14ac:dyDescent="0.15">
      <c r="A203" s="157"/>
      <c r="B203" s="23" t="s">
        <v>80</v>
      </c>
      <c r="C203" s="7">
        <v>6</v>
      </c>
      <c r="D203" s="8">
        <f>(説明!$G$38*1.05/C203)*E$198</f>
        <v>80029.25</v>
      </c>
      <c r="E203" s="148"/>
      <c r="F203" s="148"/>
      <c r="G203" s="148"/>
      <c r="H203" s="148"/>
      <c r="I203" s="148"/>
    </row>
    <row r="204" spans="1:9" ht="15" customHeight="1" x14ac:dyDescent="0.15">
      <c r="A204" s="162"/>
      <c r="B204" s="71" t="s">
        <v>81</v>
      </c>
      <c r="C204" s="72">
        <v>5</v>
      </c>
      <c r="D204" s="65">
        <f>(説明!$G$38*1.05/C204)*E$198</f>
        <v>96035.099999999991</v>
      </c>
      <c r="E204" s="154"/>
      <c r="F204" s="154"/>
      <c r="G204" s="154"/>
      <c r="H204" s="154"/>
      <c r="I204" s="154"/>
    </row>
    <row r="205" spans="1:9" x14ac:dyDescent="0.15">
      <c r="A205" t="s">
        <v>18</v>
      </c>
      <c r="B205" s="16"/>
      <c r="C205" s="16"/>
      <c r="E205" s="17"/>
      <c r="G205" s="17"/>
      <c r="H205" s="17"/>
      <c r="I205" s="104" t="s">
        <v>96</v>
      </c>
    </row>
    <row r="206" spans="1:9" ht="15" customHeight="1" thickBot="1" x14ac:dyDescent="0.2">
      <c r="A206" s="18" t="s">
        <v>1</v>
      </c>
      <c r="B206" s="19" t="s">
        <v>0</v>
      </c>
      <c r="C206" s="3" t="s">
        <v>6</v>
      </c>
      <c r="D206" s="20" t="s">
        <v>2</v>
      </c>
      <c r="E206" s="155" t="s">
        <v>3</v>
      </c>
      <c r="F206" s="155"/>
      <c r="G206" s="21" t="s">
        <v>4</v>
      </c>
      <c r="H206" s="21"/>
      <c r="I206" s="21" t="s">
        <v>5</v>
      </c>
    </row>
    <row r="207" spans="1:9" ht="15" customHeight="1" x14ac:dyDescent="0.15">
      <c r="A207" s="156">
        <v>2700</v>
      </c>
      <c r="B207" s="22" t="s">
        <v>68</v>
      </c>
      <c r="C207" s="28">
        <v>13</v>
      </c>
      <c r="D207" s="6">
        <f>(説明!$G$38*1.05/C207)*E$207</f>
        <v>36936.576923076922</v>
      </c>
      <c r="E207" s="148">
        <v>7</v>
      </c>
      <c r="F207" s="148">
        <f>7000*E207</f>
        <v>49000</v>
      </c>
      <c r="G207" s="148">
        <f>A207*2</f>
        <v>5400</v>
      </c>
      <c r="H207" s="167">
        <f>A207+25</f>
        <v>2725</v>
      </c>
      <c r="I207" s="167">
        <f>ROUNDUP(((25*H207^2)+(2853*H207))*0.0001/E207,-2)</f>
        <v>2800</v>
      </c>
    </row>
    <row r="208" spans="1:9" ht="15" customHeight="1" x14ac:dyDescent="0.15">
      <c r="A208" s="157"/>
      <c r="B208" s="23" t="s">
        <v>76</v>
      </c>
      <c r="C208" s="7">
        <v>10</v>
      </c>
      <c r="D208" s="8">
        <f>(説明!$G$38*1.05/C208)*E$207</f>
        <v>48017.549999999996</v>
      </c>
      <c r="E208" s="148"/>
      <c r="F208" s="148"/>
      <c r="G208" s="148"/>
      <c r="H208" s="148"/>
      <c r="I208" s="148"/>
    </row>
    <row r="209" spans="1:9" ht="15" customHeight="1" x14ac:dyDescent="0.15">
      <c r="A209" s="157"/>
      <c r="B209" s="23" t="s">
        <v>77</v>
      </c>
      <c r="C209" s="7">
        <v>8</v>
      </c>
      <c r="D209" s="8">
        <f>(説明!$G$38*1.05/C209)*E$207</f>
        <v>60021.9375</v>
      </c>
      <c r="E209" s="148"/>
      <c r="F209" s="148"/>
      <c r="G209" s="148"/>
      <c r="H209" s="148"/>
      <c r="I209" s="148"/>
    </row>
    <row r="210" spans="1:9" ht="15" customHeight="1" x14ac:dyDescent="0.15">
      <c r="A210" s="157"/>
      <c r="B210" s="23" t="s">
        <v>78</v>
      </c>
      <c r="C210" s="7">
        <v>7</v>
      </c>
      <c r="D210" s="8">
        <f>(説明!$G$38*1.05/C210)*E$207</f>
        <v>68596.5</v>
      </c>
      <c r="E210" s="148"/>
      <c r="F210" s="148"/>
      <c r="G210" s="148"/>
      <c r="H210" s="148"/>
      <c r="I210" s="148"/>
    </row>
    <row r="211" spans="1:9" ht="15" customHeight="1" x14ac:dyDescent="0.15">
      <c r="A211" s="157"/>
      <c r="B211" s="23" t="s">
        <v>79</v>
      </c>
      <c r="C211" s="7">
        <v>6</v>
      </c>
      <c r="D211" s="8">
        <f>(説明!$G$38*1.05/C211)*E$207</f>
        <v>80029.25</v>
      </c>
      <c r="E211" s="148"/>
      <c r="F211" s="148"/>
      <c r="G211" s="148"/>
      <c r="H211" s="148"/>
      <c r="I211" s="148"/>
    </row>
    <row r="212" spans="1:9" ht="15" customHeight="1" x14ac:dyDescent="0.15">
      <c r="A212" s="157"/>
      <c r="B212" s="23" t="s">
        <v>80</v>
      </c>
      <c r="C212" s="7">
        <v>5</v>
      </c>
      <c r="D212" s="8">
        <f>(説明!$G$38*1.05/C212)*E$207</f>
        <v>96035.099999999991</v>
      </c>
      <c r="E212" s="148"/>
      <c r="F212" s="148"/>
      <c r="G212" s="148"/>
      <c r="H212" s="148"/>
      <c r="I212" s="148"/>
    </row>
    <row r="213" spans="1:9" ht="15" customHeight="1" thickBot="1" x14ac:dyDescent="0.2">
      <c r="A213" s="160"/>
      <c r="B213" s="24" t="s">
        <v>81</v>
      </c>
      <c r="C213" s="9">
        <v>5</v>
      </c>
      <c r="D213" s="10">
        <f>(説明!$G$38*1.05/C213)*E$207</f>
        <v>96035.099999999991</v>
      </c>
      <c r="E213" s="149"/>
      <c r="F213" s="149"/>
      <c r="G213" s="149"/>
      <c r="H213" s="149"/>
      <c r="I213" s="149"/>
    </row>
    <row r="214" spans="1:9" ht="15" customHeight="1" thickTop="1" x14ac:dyDescent="0.15">
      <c r="A214" s="156">
        <v>2750</v>
      </c>
      <c r="B214" s="22" t="s">
        <v>68</v>
      </c>
      <c r="C214" s="5">
        <v>13</v>
      </c>
      <c r="D214" s="6">
        <f>(説明!$G$38*1.05/C214)*E$214</f>
        <v>36936.576923076922</v>
      </c>
      <c r="E214" s="150">
        <v>7</v>
      </c>
      <c r="F214" s="150">
        <f>7000*E214</f>
        <v>49000</v>
      </c>
      <c r="G214" s="150">
        <f>A214*2</f>
        <v>5500</v>
      </c>
      <c r="H214" s="167">
        <f>A214+25</f>
        <v>2775</v>
      </c>
      <c r="I214" s="150">
        <f>ROUNDUP(((25*H214^2)+(2853*H214))*0.0001/E214,-2)</f>
        <v>2900</v>
      </c>
    </row>
    <row r="215" spans="1:9" ht="15" customHeight="1" x14ac:dyDescent="0.15">
      <c r="A215" s="157"/>
      <c r="B215" s="23" t="s">
        <v>76</v>
      </c>
      <c r="C215" s="7">
        <v>10</v>
      </c>
      <c r="D215" s="8">
        <f>(説明!$G$38*1.05/C215)*E$214</f>
        <v>48017.549999999996</v>
      </c>
      <c r="E215" s="148"/>
      <c r="F215" s="148"/>
      <c r="G215" s="148"/>
      <c r="H215" s="148"/>
      <c r="I215" s="148"/>
    </row>
    <row r="216" spans="1:9" ht="15" customHeight="1" x14ac:dyDescent="0.15">
      <c r="A216" s="157"/>
      <c r="B216" s="23" t="s">
        <v>77</v>
      </c>
      <c r="C216" s="7">
        <v>8</v>
      </c>
      <c r="D216" s="8">
        <f>(説明!$G$38*1.05/C216)*E$214</f>
        <v>60021.9375</v>
      </c>
      <c r="E216" s="148"/>
      <c r="F216" s="148"/>
      <c r="G216" s="148"/>
      <c r="H216" s="148"/>
      <c r="I216" s="148"/>
    </row>
    <row r="217" spans="1:9" ht="15" customHeight="1" x14ac:dyDescent="0.15">
      <c r="A217" s="157"/>
      <c r="B217" s="23" t="s">
        <v>78</v>
      </c>
      <c r="C217" s="7">
        <v>7</v>
      </c>
      <c r="D217" s="8">
        <f>(説明!$G$38*1.05/C217)*E$214</f>
        <v>68596.5</v>
      </c>
      <c r="E217" s="148"/>
      <c r="F217" s="148"/>
      <c r="G217" s="148"/>
      <c r="H217" s="148"/>
      <c r="I217" s="148"/>
    </row>
    <row r="218" spans="1:9" ht="15" customHeight="1" x14ac:dyDescent="0.15">
      <c r="A218" s="157"/>
      <c r="B218" s="23" t="s">
        <v>79</v>
      </c>
      <c r="C218" s="7">
        <v>6</v>
      </c>
      <c r="D218" s="8">
        <f>(説明!$G$38*1.05/C218)*E$214</f>
        <v>80029.25</v>
      </c>
      <c r="E218" s="148"/>
      <c r="F218" s="148"/>
      <c r="G218" s="148"/>
      <c r="H218" s="148"/>
      <c r="I218" s="148"/>
    </row>
    <row r="219" spans="1:9" ht="15" customHeight="1" x14ac:dyDescent="0.15">
      <c r="A219" s="157"/>
      <c r="B219" s="23" t="s">
        <v>80</v>
      </c>
      <c r="C219" s="7">
        <v>5</v>
      </c>
      <c r="D219" s="8">
        <f>(説明!$G$38*1.05/C219)*E$214</f>
        <v>96035.099999999991</v>
      </c>
      <c r="E219" s="148"/>
      <c r="F219" s="148"/>
      <c r="G219" s="148"/>
      <c r="H219" s="148"/>
      <c r="I219" s="148"/>
    </row>
    <row r="220" spans="1:9" ht="15" customHeight="1" thickBot="1" x14ac:dyDescent="0.2">
      <c r="A220" s="158"/>
      <c r="B220" s="25" t="s">
        <v>81</v>
      </c>
      <c r="C220" s="11">
        <v>5</v>
      </c>
      <c r="D220" s="12">
        <f>(説明!$G$38*1.05/C220)*E$214</f>
        <v>96035.099999999991</v>
      </c>
      <c r="E220" s="149"/>
      <c r="F220" s="149"/>
      <c r="G220" s="149"/>
      <c r="H220" s="149"/>
      <c r="I220" s="149"/>
    </row>
    <row r="221" spans="1:9" ht="15" customHeight="1" thickTop="1" x14ac:dyDescent="0.15">
      <c r="A221" s="159">
        <v>2800</v>
      </c>
      <c r="B221" s="26" t="s">
        <v>68</v>
      </c>
      <c r="C221" s="13">
        <v>13</v>
      </c>
      <c r="D221" s="14">
        <f>(説明!$G$38*1.05/C221)*E$221</f>
        <v>36936.576923076922</v>
      </c>
      <c r="E221" s="150">
        <v>7</v>
      </c>
      <c r="F221" s="150">
        <f>7000*E221</f>
        <v>49000</v>
      </c>
      <c r="G221" s="150">
        <f>A221*2</f>
        <v>5600</v>
      </c>
      <c r="H221" s="167">
        <f>A221+25</f>
        <v>2825</v>
      </c>
      <c r="I221" s="150">
        <f>ROUNDUP(((25*H221^2)+(2853*H221))*0.0001/E221,-2)</f>
        <v>3000</v>
      </c>
    </row>
    <row r="222" spans="1:9" ht="15" customHeight="1" x14ac:dyDescent="0.15">
      <c r="A222" s="157"/>
      <c r="B222" s="23" t="s">
        <v>76</v>
      </c>
      <c r="C222" s="7">
        <v>10</v>
      </c>
      <c r="D222" s="8">
        <f>(説明!$G$38*1.05/C222)*E$221</f>
        <v>48017.549999999996</v>
      </c>
      <c r="E222" s="148"/>
      <c r="F222" s="148"/>
      <c r="G222" s="148"/>
      <c r="H222" s="148"/>
      <c r="I222" s="148"/>
    </row>
    <row r="223" spans="1:9" ht="15" customHeight="1" x14ac:dyDescent="0.15">
      <c r="A223" s="157"/>
      <c r="B223" s="23" t="s">
        <v>77</v>
      </c>
      <c r="C223" s="7">
        <v>8</v>
      </c>
      <c r="D223" s="8">
        <f>(説明!$G$38*1.05/C223)*E$221</f>
        <v>60021.9375</v>
      </c>
      <c r="E223" s="148"/>
      <c r="F223" s="148"/>
      <c r="G223" s="148"/>
      <c r="H223" s="148"/>
      <c r="I223" s="148"/>
    </row>
    <row r="224" spans="1:9" ht="15" customHeight="1" x14ac:dyDescent="0.15">
      <c r="A224" s="157"/>
      <c r="B224" s="23" t="s">
        <v>78</v>
      </c>
      <c r="C224" s="7">
        <v>7</v>
      </c>
      <c r="D224" s="8">
        <f>(説明!$G$38*1.05/C224)*E$221</f>
        <v>68596.5</v>
      </c>
      <c r="E224" s="148"/>
      <c r="F224" s="148"/>
      <c r="G224" s="148"/>
      <c r="H224" s="148"/>
      <c r="I224" s="148"/>
    </row>
    <row r="225" spans="1:9" ht="15" customHeight="1" x14ac:dyDescent="0.15">
      <c r="A225" s="157"/>
      <c r="B225" s="23" t="s">
        <v>79</v>
      </c>
      <c r="C225" s="7">
        <v>6</v>
      </c>
      <c r="D225" s="8">
        <f>(説明!$G$38*1.05/C225)*E$221</f>
        <v>80029.25</v>
      </c>
      <c r="E225" s="148"/>
      <c r="F225" s="148"/>
      <c r="G225" s="148"/>
      <c r="H225" s="148"/>
      <c r="I225" s="148"/>
    </row>
    <row r="226" spans="1:9" ht="15" customHeight="1" x14ac:dyDescent="0.15">
      <c r="A226" s="157"/>
      <c r="B226" s="23" t="s">
        <v>80</v>
      </c>
      <c r="C226" s="7">
        <v>5</v>
      </c>
      <c r="D226" s="8">
        <f>(説明!$G$38*1.05/C226)*E$221</f>
        <v>96035.099999999991</v>
      </c>
      <c r="E226" s="148"/>
      <c r="F226" s="148"/>
      <c r="G226" s="148"/>
      <c r="H226" s="148"/>
      <c r="I226" s="148"/>
    </row>
    <row r="227" spans="1:9" ht="15" customHeight="1" thickBot="1" x14ac:dyDescent="0.2">
      <c r="A227" s="158"/>
      <c r="B227" s="25" t="s">
        <v>81</v>
      </c>
      <c r="C227" s="11">
        <v>5</v>
      </c>
      <c r="D227" s="12">
        <f>(説明!$G$38*1.05/C227)*E$221</f>
        <v>96035.099999999991</v>
      </c>
      <c r="E227" s="148"/>
      <c r="F227" s="148"/>
      <c r="G227" s="148"/>
      <c r="H227" s="148"/>
      <c r="I227" s="148"/>
    </row>
    <row r="228" spans="1:9" ht="15" customHeight="1" thickTop="1" x14ac:dyDescent="0.15">
      <c r="A228" s="161">
        <v>2850</v>
      </c>
      <c r="B228" s="68" t="s">
        <v>68</v>
      </c>
      <c r="C228" s="69">
        <v>13</v>
      </c>
      <c r="D228" s="70">
        <f>(説明!$G$38*1.05/C228)*E$228</f>
        <v>42213.230769230766</v>
      </c>
      <c r="E228" s="151">
        <v>8</v>
      </c>
      <c r="F228" s="151">
        <f>7000*E228</f>
        <v>56000</v>
      </c>
      <c r="G228" s="151">
        <f>A228*2</f>
        <v>5700</v>
      </c>
      <c r="H228" s="151">
        <f>A228+25</f>
        <v>2875</v>
      </c>
      <c r="I228" s="151">
        <f>ROUNDUP(((25*H228^2)+(2853*H228))*0.0001/E228,-2)</f>
        <v>2700</v>
      </c>
    </row>
    <row r="229" spans="1:9" ht="15" customHeight="1" x14ac:dyDescent="0.15">
      <c r="A229" s="157"/>
      <c r="B229" s="23" t="s">
        <v>76</v>
      </c>
      <c r="C229" s="7">
        <v>11</v>
      </c>
      <c r="D229" s="8">
        <f>(説明!$G$38*1.05/C229)*E$228</f>
        <v>49888.36363636364</v>
      </c>
      <c r="E229" s="148"/>
      <c r="F229" s="148"/>
      <c r="G229" s="148"/>
      <c r="H229" s="148"/>
      <c r="I229" s="148"/>
    </row>
    <row r="230" spans="1:9" ht="15" customHeight="1" x14ac:dyDescent="0.15">
      <c r="A230" s="157"/>
      <c r="B230" s="23" t="s">
        <v>77</v>
      </c>
      <c r="C230" s="7">
        <v>9</v>
      </c>
      <c r="D230" s="8">
        <f>(説明!$G$38*1.05/C230)*E$228</f>
        <v>60974.666666666664</v>
      </c>
      <c r="E230" s="148"/>
      <c r="F230" s="148"/>
      <c r="G230" s="148"/>
      <c r="H230" s="148"/>
      <c r="I230" s="148"/>
    </row>
    <row r="231" spans="1:9" ht="15" customHeight="1" x14ac:dyDescent="0.15">
      <c r="A231" s="157"/>
      <c r="B231" s="23" t="s">
        <v>78</v>
      </c>
      <c r="C231" s="7">
        <v>7</v>
      </c>
      <c r="D231" s="8">
        <f>(説明!$G$38*1.05/C231)*E$228</f>
        <v>78396</v>
      </c>
      <c r="E231" s="148"/>
      <c r="F231" s="148"/>
      <c r="G231" s="148"/>
      <c r="H231" s="148"/>
      <c r="I231" s="148"/>
    </row>
    <row r="232" spans="1:9" ht="15" customHeight="1" x14ac:dyDescent="0.15">
      <c r="A232" s="157"/>
      <c r="B232" s="23" t="s">
        <v>79</v>
      </c>
      <c r="C232" s="7">
        <v>6</v>
      </c>
      <c r="D232" s="8">
        <f>(説明!$G$38*1.05/C232)*E$228</f>
        <v>91462</v>
      </c>
      <c r="E232" s="148"/>
      <c r="F232" s="148"/>
      <c r="G232" s="148"/>
      <c r="H232" s="148"/>
      <c r="I232" s="148"/>
    </row>
    <row r="233" spans="1:9" ht="15" customHeight="1" x14ac:dyDescent="0.15">
      <c r="A233" s="157"/>
      <c r="B233" s="23" t="s">
        <v>80</v>
      </c>
      <c r="C233" s="7">
        <v>6</v>
      </c>
      <c r="D233" s="8">
        <f>(説明!$G$38*1.05/C233)*E$228</f>
        <v>91462</v>
      </c>
      <c r="E233" s="148"/>
      <c r="F233" s="148"/>
      <c r="G233" s="148"/>
      <c r="H233" s="148"/>
      <c r="I233" s="148"/>
    </row>
    <row r="234" spans="1:9" ht="15" customHeight="1" thickBot="1" x14ac:dyDescent="0.2">
      <c r="A234" s="160"/>
      <c r="B234" s="24" t="s">
        <v>81</v>
      </c>
      <c r="C234" s="9">
        <v>5</v>
      </c>
      <c r="D234" s="10">
        <f>(説明!$G$38*1.05/C234)*E$228</f>
        <v>109754.4</v>
      </c>
      <c r="E234" s="149"/>
      <c r="F234" s="149"/>
      <c r="G234" s="149"/>
      <c r="H234" s="149"/>
      <c r="I234" s="149"/>
    </row>
    <row r="235" spans="1:9" ht="15" customHeight="1" thickTop="1" x14ac:dyDescent="0.15">
      <c r="A235" s="159">
        <v>2900</v>
      </c>
      <c r="B235" s="26" t="s">
        <v>68</v>
      </c>
      <c r="C235" s="13">
        <v>13</v>
      </c>
      <c r="D235" s="14">
        <f>(説明!$G$38*1.05/C235)*E$235</f>
        <v>42213.230769230766</v>
      </c>
      <c r="E235" s="150">
        <v>8</v>
      </c>
      <c r="F235" s="150">
        <f>7000*E235</f>
        <v>56000</v>
      </c>
      <c r="G235" s="150">
        <f>A235*2</f>
        <v>5800</v>
      </c>
      <c r="H235" s="167">
        <f>A235+25</f>
        <v>2925</v>
      </c>
      <c r="I235" s="150">
        <f>ROUNDUP(((25*H235^2)+(2853*H235))*0.0001/E235,-2)</f>
        <v>2800</v>
      </c>
    </row>
    <row r="236" spans="1:9" ht="15" customHeight="1" x14ac:dyDescent="0.15">
      <c r="A236" s="157"/>
      <c r="B236" s="23" t="s">
        <v>76</v>
      </c>
      <c r="C236" s="7">
        <v>11</v>
      </c>
      <c r="D236" s="8">
        <f>(説明!$G$38*1.05/C236)*E$235</f>
        <v>49888.36363636364</v>
      </c>
      <c r="E236" s="148"/>
      <c r="F236" s="148"/>
      <c r="G236" s="148"/>
      <c r="H236" s="148"/>
      <c r="I236" s="148"/>
    </row>
    <row r="237" spans="1:9" ht="15" customHeight="1" x14ac:dyDescent="0.15">
      <c r="A237" s="157"/>
      <c r="B237" s="23" t="s">
        <v>77</v>
      </c>
      <c r="C237" s="7">
        <v>9</v>
      </c>
      <c r="D237" s="8">
        <f>(説明!$G$38*1.05/C237)*E$235</f>
        <v>60974.666666666664</v>
      </c>
      <c r="E237" s="148"/>
      <c r="F237" s="148"/>
      <c r="G237" s="148"/>
      <c r="H237" s="148"/>
      <c r="I237" s="148"/>
    </row>
    <row r="238" spans="1:9" ht="15" customHeight="1" x14ac:dyDescent="0.15">
      <c r="A238" s="157"/>
      <c r="B238" s="23" t="s">
        <v>78</v>
      </c>
      <c r="C238" s="7">
        <v>7</v>
      </c>
      <c r="D238" s="8">
        <f>(説明!$G$38*1.05/C238)*E$235</f>
        <v>78396</v>
      </c>
      <c r="E238" s="148"/>
      <c r="F238" s="148"/>
      <c r="G238" s="148"/>
      <c r="H238" s="148"/>
      <c r="I238" s="148"/>
    </row>
    <row r="239" spans="1:9" ht="15" customHeight="1" x14ac:dyDescent="0.15">
      <c r="A239" s="157"/>
      <c r="B239" s="23" t="s">
        <v>79</v>
      </c>
      <c r="C239" s="7">
        <v>6</v>
      </c>
      <c r="D239" s="8">
        <f>(説明!$G$38*1.05/C239)*E$235</f>
        <v>91462</v>
      </c>
      <c r="E239" s="148"/>
      <c r="F239" s="148"/>
      <c r="G239" s="148"/>
      <c r="H239" s="148"/>
      <c r="I239" s="148"/>
    </row>
    <row r="240" spans="1:9" ht="15" customHeight="1" x14ac:dyDescent="0.15">
      <c r="A240" s="157"/>
      <c r="B240" s="23" t="s">
        <v>80</v>
      </c>
      <c r="C240" s="7">
        <v>6</v>
      </c>
      <c r="D240" s="8">
        <f>(説明!$G$38*1.05/C240)*E$235</f>
        <v>91462</v>
      </c>
      <c r="E240" s="148"/>
      <c r="F240" s="148"/>
      <c r="G240" s="148"/>
      <c r="H240" s="148"/>
      <c r="I240" s="148"/>
    </row>
    <row r="241" spans="1:9" ht="15" customHeight="1" thickBot="1" x14ac:dyDescent="0.2">
      <c r="A241" s="158"/>
      <c r="B241" s="25" t="s">
        <v>81</v>
      </c>
      <c r="C241" s="11">
        <v>5</v>
      </c>
      <c r="D241" s="12">
        <f>(説明!$G$38*1.05/C241)*E$235</f>
        <v>109754.4</v>
      </c>
      <c r="E241" s="148"/>
      <c r="F241" s="148"/>
      <c r="G241" s="148"/>
      <c r="H241" s="148"/>
      <c r="I241" s="148"/>
    </row>
    <row r="242" spans="1:9" ht="15" customHeight="1" thickTop="1" x14ac:dyDescent="0.15">
      <c r="A242" s="161">
        <v>2950</v>
      </c>
      <c r="B242" s="68" t="s">
        <v>68</v>
      </c>
      <c r="C242" s="69">
        <v>13</v>
      </c>
      <c r="D242" s="70">
        <f>(説明!$G$38*1.05/C242)*E$242</f>
        <v>42213.230769230766</v>
      </c>
      <c r="E242" s="151">
        <v>8</v>
      </c>
      <c r="F242" s="151">
        <f>7000*E242</f>
        <v>56000</v>
      </c>
      <c r="G242" s="151">
        <f>A242*2</f>
        <v>5900</v>
      </c>
      <c r="H242" s="151">
        <f>A242+25</f>
        <v>2975</v>
      </c>
      <c r="I242" s="151">
        <f>ROUNDUP(((25*H242^2)+(2853*H242))*0.0001/E242,-2)</f>
        <v>2900</v>
      </c>
    </row>
    <row r="243" spans="1:9" ht="15" customHeight="1" x14ac:dyDescent="0.15">
      <c r="A243" s="157"/>
      <c r="B243" s="23" t="s">
        <v>76</v>
      </c>
      <c r="C243" s="7">
        <v>10</v>
      </c>
      <c r="D243" s="8">
        <f>(説明!$G$38*1.05/C243)*E$242</f>
        <v>54877.2</v>
      </c>
      <c r="E243" s="148"/>
      <c r="F243" s="148"/>
      <c r="G243" s="148"/>
      <c r="H243" s="148"/>
      <c r="I243" s="148"/>
    </row>
    <row r="244" spans="1:9" ht="15" customHeight="1" x14ac:dyDescent="0.15">
      <c r="A244" s="157"/>
      <c r="B244" s="23" t="s">
        <v>77</v>
      </c>
      <c r="C244" s="7">
        <v>9</v>
      </c>
      <c r="D244" s="8">
        <f>(説明!$G$38*1.05/C244)*E$242</f>
        <v>60974.666666666664</v>
      </c>
      <c r="E244" s="148"/>
      <c r="F244" s="148"/>
      <c r="G244" s="148"/>
      <c r="H244" s="148"/>
      <c r="I244" s="148"/>
    </row>
    <row r="245" spans="1:9" ht="15" customHeight="1" x14ac:dyDescent="0.15">
      <c r="A245" s="157"/>
      <c r="B245" s="23" t="s">
        <v>78</v>
      </c>
      <c r="C245" s="7">
        <v>7</v>
      </c>
      <c r="D245" s="8">
        <f>(説明!$G$38*1.05/C245)*E$242</f>
        <v>78396</v>
      </c>
      <c r="E245" s="148"/>
      <c r="F245" s="148"/>
      <c r="G245" s="148"/>
      <c r="H245" s="148"/>
      <c r="I245" s="148"/>
    </row>
    <row r="246" spans="1:9" ht="15" customHeight="1" x14ac:dyDescent="0.15">
      <c r="A246" s="157"/>
      <c r="B246" s="23" t="s">
        <v>79</v>
      </c>
      <c r="C246" s="7">
        <v>6</v>
      </c>
      <c r="D246" s="8">
        <f>(説明!$G$38*1.05/C246)*E$242</f>
        <v>91462</v>
      </c>
      <c r="E246" s="148"/>
      <c r="F246" s="148"/>
      <c r="G246" s="148"/>
      <c r="H246" s="148"/>
      <c r="I246" s="148"/>
    </row>
    <row r="247" spans="1:9" ht="15" customHeight="1" x14ac:dyDescent="0.15">
      <c r="A247" s="157"/>
      <c r="B247" s="23" t="s">
        <v>80</v>
      </c>
      <c r="C247" s="7">
        <v>6</v>
      </c>
      <c r="D247" s="8">
        <f>(説明!$G$38*1.05/C247)*E$242</f>
        <v>91462</v>
      </c>
      <c r="E247" s="148"/>
      <c r="F247" s="148"/>
      <c r="G247" s="148"/>
      <c r="H247" s="148"/>
      <c r="I247" s="148"/>
    </row>
    <row r="248" spans="1:9" ht="15" customHeight="1" thickBot="1" x14ac:dyDescent="0.2">
      <c r="A248" s="160"/>
      <c r="B248" s="24" t="s">
        <v>81</v>
      </c>
      <c r="C248" s="9">
        <v>5</v>
      </c>
      <c r="D248" s="10">
        <f>(説明!$G$38*1.05/C248)*E$242</f>
        <v>109754.4</v>
      </c>
      <c r="E248" s="149"/>
      <c r="F248" s="149"/>
      <c r="G248" s="149"/>
      <c r="H248" s="149"/>
      <c r="I248" s="149"/>
    </row>
    <row r="249" spans="1:9" ht="15" customHeight="1" thickTop="1" x14ac:dyDescent="0.15">
      <c r="A249" s="159">
        <v>3000</v>
      </c>
      <c r="B249" s="26" t="s">
        <v>68</v>
      </c>
      <c r="C249" s="13">
        <v>13</v>
      </c>
      <c r="D249" s="14">
        <f>(説明!$G$38*1.05/C249)*E$249</f>
        <v>42213.230769230766</v>
      </c>
      <c r="E249" s="150">
        <v>8</v>
      </c>
      <c r="F249" s="150">
        <f>7000*E249</f>
        <v>56000</v>
      </c>
      <c r="G249" s="150">
        <f>A249*2</f>
        <v>6000</v>
      </c>
      <c r="H249" s="167">
        <f>A249+25</f>
        <v>3025</v>
      </c>
      <c r="I249" s="150">
        <f>ROUNDUP(((25*H249^2)+(2853*H249))*0.0001/E249,-2)</f>
        <v>3000</v>
      </c>
    </row>
    <row r="250" spans="1:9" ht="15" customHeight="1" x14ac:dyDescent="0.15">
      <c r="A250" s="157"/>
      <c r="B250" s="23" t="s">
        <v>76</v>
      </c>
      <c r="C250" s="7">
        <v>10</v>
      </c>
      <c r="D250" s="8">
        <f>(説明!$G$38*1.05/C250)*E$249</f>
        <v>54877.2</v>
      </c>
      <c r="E250" s="148"/>
      <c r="F250" s="148"/>
      <c r="G250" s="148"/>
      <c r="H250" s="148"/>
      <c r="I250" s="148"/>
    </row>
    <row r="251" spans="1:9" ht="15" customHeight="1" x14ac:dyDescent="0.15">
      <c r="A251" s="157"/>
      <c r="B251" s="23" t="s">
        <v>77</v>
      </c>
      <c r="C251" s="7">
        <v>9</v>
      </c>
      <c r="D251" s="8">
        <f>(説明!$G$38*1.05/C251)*E$249</f>
        <v>60974.666666666664</v>
      </c>
      <c r="E251" s="148"/>
      <c r="F251" s="148"/>
      <c r="G251" s="148"/>
      <c r="H251" s="148"/>
      <c r="I251" s="148"/>
    </row>
    <row r="252" spans="1:9" ht="15" customHeight="1" x14ac:dyDescent="0.15">
      <c r="A252" s="157"/>
      <c r="B252" s="23" t="s">
        <v>78</v>
      </c>
      <c r="C252" s="7">
        <v>7</v>
      </c>
      <c r="D252" s="8">
        <f>(説明!$G$38*1.05/C252)*E$249</f>
        <v>78396</v>
      </c>
      <c r="E252" s="148"/>
      <c r="F252" s="148"/>
      <c r="G252" s="148"/>
      <c r="H252" s="148"/>
      <c r="I252" s="148"/>
    </row>
    <row r="253" spans="1:9" ht="15" customHeight="1" x14ac:dyDescent="0.15">
      <c r="A253" s="157"/>
      <c r="B253" s="23" t="s">
        <v>79</v>
      </c>
      <c r="C253" s="7">
        <v>6</v>
      </c>
      <c r="D253" s="8">
        <f>(説明!$G$38*1.05/C253)*E$249</f>
        <v>91462</v>
      </c>
      <c r="E253" s="148"/>
      <c r="F253" s="148"/>
      <c r="G253" s="148"/>
      <c r="H253" s="148"/>
      <c r="I253" s="148"/>
    </row>
    <row r="254" spans="1:9" ht="15" customHeight="1" x14ac:dyDescent="0.15">
      <c r="A254" s="157"/>
      <c r="B254" s="23" t="s">
        <v>80</v>
      </c>
      <c r="C254" s="7">
        <v>6</v>
      </c>
      <c r="D254" s="8">
        <f>(説明!$G$38*1.05/C254)*E$249</f>
        <v>91462</v>
      </c>
      <c r="E254" s="148"/>
      <c r="F254" s="148"/>
      <c r="G254" s="148"/>
      <c r="H254" s="148"/>
      <c r="I254" s="148"/>
    </row>
    <row r="255" spans="1:9" ht="15" customHeight="1" thickBot="1" x14ac:dyDescent="0.2">
      <c r="A255" s="157"/>
      <c r="B255" s="23" t="s">
        <v>81</v>
      </c>
      <c r="C255" s="7">
        <v>5</v>
      </c>
      <c r="D255" s="8">
        <f>(説明!$G$38*1.05/C255)*E$249</f>
        <v>109754.4</v>
      </c>
      <c r="E255" s="153"/>
      <c r="F255" s="153"/>
      <c r="G255" s="153"/>
      <c r="H255" s="149"/>
      <c r="I255" s="153"/>
    </row>
    <row r="256" spans="1:9" ht="14.25" thickTop="1" x14ac:dyDescent="0.15">
      <c r="A256" s="15"/>
      <c r="B256" s="16"/>
      <c r="C256" s="16"/>
      <c r="D256" s="17"/>
      <c r="E256" s="17"/>
      <c r="F256" s="17"/>
      <c r="G256" s="17"/>
      <c r="H256" s="17"/>
      <c r="I256" s="17"/>
    </row>
  </sheetData>
  <mergeCells count="215">
    <mergeCell ref="A249:A255"/>
    <mergeCell ref="E249:E255"/>
    <mergeCell ref="F249:F255"/>
    <mergeCell ref="G249:G255"/>
    <mergeCell ref="H249:H255"/>
    <mergeCell ref="I249:I255"/>
    <mergeCell ref="A235:A241"/>
    <mergeCell ref="E235:E241"/>
    <mergeCell ref="F235:F241"/>
    <mergeCell ref="G235:G241"/>
    <mergeCell ref="H235:H241"/>
    <mergeCell ref="I235:I241"/>
    <mergeCell ref="A242:A248"/>
    <mergeCell ref="E242:E248"/>
    <mergeCell ref="F242:F248"/>
    <mergeCell ref="G242:G248"/>
    <mergeCell ref="H242:H248"/>
    <mergeCell ref="I242:I248"/>
    <mergeCell ref="A221:A227"/>
    <mergeCell ref="E221:E227"/>
    <mergeCell ref="F221:F227"/>
    <mergeCell ref="G221:G227"/>
    <mergeCell ref="H221:H227"/>
    <mergeCell ref="I221:I227"/>
    <mergeCell ref="A228:A234"/>
    <mergeCell ref="E228:E234"/>
    <mergeCell ref="F228:F234"/>
    <mergeCell ref="G228:G234"/>
    <mergeCell ref="H228:H234"/>
    <mergeCell ref="I228:I234"/>
    <mergeCell ref="E206:F206"/>
    <mergeCell ref="A207:A213"/>
    <mergeCell ref="E207:E213"/>
    <mergeCell ref="F207:F213"/>
    <mergeCell ref="G207:G213"/>
    <mergeCell ref="H207:H213"/>
    <mergeCell ref="I207:I213"/>
    <mergeCell ref="A214:A220"/>
    <mergeCell ref="E214:E220"/>
    <mergeCell ref="F214:F220"/>
    <mergeCell ref="G214:G220"/>
    <mergeCell ref="H214:H220"/>
    <mergeCell ref="I214:I220"/>
    <mergeCell ref="A191:A197"/>
    <mergeCell ref="E191:E197"/>
    <mergeCell ref="F191:F197"/>
    <mergeCell ref="G191:G197"/>
    <mergeCell ref="H191:H197"/>
    <mergeCell ref="I191:I197"/>
    <mergeCell ref="A198:A204"/>
    <mergeCell ref="E198:E204"/>
    <mergeCell ref="F198:F204"/>
    <mergeCell ref="G198:G204"/>
    <mergeCell ref="H198:H204"/>
    <mergeCell ref="I198:I204"/>
    <mergeCell ref="A177:A183"/>
    <mergeCell ref="E177:E183"/>
    <mergeCell ref="F177:F183"/>
    <mergeCell ref="G177:G183"/>
    <mergeCell ref="H177:H183"/>
    <mergeCell ref="I177:I183"/>
    <mergeCell ref="A184:A190"/>
    <mergeCell ref="E184:E190"/>
    <mergeCell ref="F184:F190"/>
    <mergeCell ref="G184:G190"/>
    <mergeCell ref="H184:H190"/>
    <mergeCell ref="I184:I190"/>
    <mergeCell ref="A163:A169"/>
    <mergeCell ref="E163:E169"/>
    <mergeCell ref="F163:F169"/>
    <mergeCell ref="G163:G169"/>
    <mergeCell ref="H163:H169"/>
    <mergeCell ref="I163:I169"/>
    <mergeCell ref="A170:A176"/>
    <mergeCell ref="E170:E176"/>
    <mergeCell ref="F170:F176"/>
    <mergeCell ref="G170:G176"/>
    <mergeCell ref="H170:H176"/>
    <mergeCell ref="I170:I176"/>
    <mergeCell ref="A147:A153"/>
    <mergeCell ref="E147:E153"/>
    <mergeCell ref="F147:F153"/>
    <mergeCell ref="G147:G153"/>
    <mergeCell ref="H147:H153"/>
    <mergeCell ref="I147:I153"/>
    <mergeCell ref="E155:F155"/>
    <mergeCell ref="A156:A162"/>
    <mergeCell ref="E156:E162"/>
    <mergeCell ref="F156:F162"/>
    <mergeCell ref="G156:G162"/>
    <mergeCell ref="H156:H162"/>
    <mergeCell ref="I156:I162"/>
    <mergeCell ref="A133:A139"/>
    <mergeCell ref="E133:E139"/>
    <mergeCell ref="F133:F139"/>
    <mergeCell ref="G133:G139"/>
    <mergeCell ref="H133:H139"/>
    <mergeCell ref="I133:I139"/>
    <mergeCell ref="A140:A146"/>
    <mergeCell ref="E140:E146"/>
    <mergeCell ref="F140:F146"/>
    <mergeCell ref="G140:G146"/>
    <mergeCell ref="H140:H146"/>
    <mergeCell ref="I140:I146"/>
    <mergeCell ref="A119:A125"/>
    <mergeCell ref="E119:E125"/>
    <mergeCell ref="F119:F125"/>
    <mergeCell ref="G119:G125"/>
    <mergeCell ref="H119:H125"/>
    <mergeCell ref="I119:I125"/>
    <mergeCell ref="A126:A132"/>
    <mergeCell ref="E126:E132"/>
    <mergeCell ref="F126:F132"/>
    <mergeCell ref="G126:G132"/>
    <mergeCell ref="H126:H132"/>
    <mergeCell ref="I126:I132"/>
    <mergeCell ref="E104:F104"/>
    <mergeCell ref="A105:A111"/>
    <mergeCell ref="E105:E111"/>
    <mergeCell ref="F105:F111"/>
    <mergeCell ref="G105:G111"/>
    <mergeCell ref="H105:H111"/>
    <mergeCell ref="I105:I111"/>
    <mergeCell ref="A112:A118"/>
    <mergeCell ref="E112:E118"/>
    <mergeCell ref="F112:F118"/>
    <mergeCell ref="G112:G118"/>
    <mergeCell ref="H112:H118"/>
    <mergeCell ref="I112:I118"/>
    <mergeCell ref="A89:A95"/>
    <mergeCell ref="E89:E95"/>
    <mergeCell ref="F89:F95"/>
    <mergeCell ref="G89:G95"/>
    <mergeCell ref="H89:H95"/>
    <mergeCell ref="I89:I95"/>
    <mergeCell ref="A96:A102"/>
    <mergeCell ref="E96:E102"/>
    <mergeCell ref="F96:F102"/>
    <mergeCell ref="G96:G102"/>
    <mergeCell ref="H96:H102"/>
    <mergeCell ref="I96:I102"/>
    <mergeCell ref="A75:A81"/>
    <mergeCell ref="E75:E81"/>
    <mergeCell ref="F75:F81"/>
    <mergeCell ref="G75:G81"/>
    <mergeCell ref="H75:H81"/>
    <mergeCell ref="I75:I81"/>
    <mergeCell ref="A82:A88"/>
    <mergeCell ref="E82:E88"/>
    <mergeCell ref="F82:F88"/>
    <mergeCell ref="G82:G88"/>
    <mergeCell ref="H82:H88"/>
    <mergeCell ref="I82:I88"/>
    <mergeCell ref="A61:A67"/>
    <mergeCell ref="E61:E67"/>
    <mergeCell ref="F61:F67"/>
    <mergeCell ref="G61:G67"/>
    <mergeCell ref="H61:H67"/>
    <mergeCell ref="I61:I67"/>
    <mergeCell ref="A68:A74"/>
    <mergeCell ref="E68:E74"/>
    <mergeCell ref="F68:F74"/>
    <mergeCell ref="G68:G74"/>
    <mergeCell ref="H68:H74"/>
    <mergeCell ref="I68:I74"/>
    <mergeCell ref="A45:A51"/>
    <mergeCell ref="E45:E51"/>
    <mergeCell ref="F45:F51"/>
    <mergeCell ref="G45:G51"/>
    <mergeCell ref="H45:H51"/>
    <mergeCell ref="I45:I51"/>
    <mergeCell ref="E53:F53"/>
    <mergeCell ref="A54:A60"/>
    <mergeCell ref="E54:E60"/>
    <mergeCell ref="F54:F60"/>
    <mergeCell ref="G54:G60"/>
    <mergeCell ref="H54:H60"/>
    <mergeCell ref="I54:I60"/>
    <mergeCell ref="A31:A37"/>
    <mergeCell ref="E31:E37"/>
    <mergeCell ref="F31:F37"/>
    <mergeCell ref="G31:G37"/>
    <mergeCell ref="H31:H37"/>
    <mergeCell ref="I31:I37"/>
    <mergeCell ref="A38:A44"/>
    <mergeCell ref="E38:E44"/>
    <mergeCell ref="F38:F44"/>
    <mergeCell ref="G38:G44"/>
    <mergeCell ref="H38:H44"/>
    <mergeCell ref="I38:I44"/>
    <mergeCell ref="A17:A23"/>
    <mergeCell ref="E17:E23"/>
    <mergeCell ref="F17:F23"/>
    <mergeCell ref="G17:G23"/>
    <mergeCell ref="H17:H23"/>
    <mergeCell ref="I17:I23"/>
    <mergeCell ref="A24:A30"/>
    <mergeCell ref="E24:E30"/>
    <mergeCell ref="F24:F30"/>
    <mergeCell ref="G24:G30"/>
    <mergeCell ref="H24:H30"/>
    <mergeCell ref="I24:I30"/>
    <mergeCell ref="E2:F2"/>
    <mergeCell ref="A3:A9"/>
    <mergeCell ref="E3:E9"/>
    <mergeCell ref="F3:F9"/>
    <mergeCell ref="G3:G9"/>
    <mergeCell ref="H3:H9"/>
    <mergeCell ref="I3:I9"/>
    <mergeCell ref="A10:A16"/>
    <mergeCell ref="E10:E16"/>
    <mergeCell ref="F10:F16"/>
    <mergeCell ref="G10:G16"/>
    <mergeCell ref="H10:H16"/>
    <mergeCell ref="I10:I16"/>
  </mergeCells>
  <phoneticPr fontId="2"/>
  <pageMargins left="0.75" right="0.75" top="1" bottom="1"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8"/>
  </sheetPr>
  <dimension ref="A1:L256"/>
  <sheetViews>
    <sheetView zoomScaleNormal="100" workbookViewId="0"/>
  </sheetViews>
  <sheetFormatPr defaultRowHeight="13.5" x14ac:dyDescent="0.15"/>
  <cols>
    <col min="1" max="1" width="13.5" bestFit="1" customWidth="1"/>
    <col min="2" max="2" width="14.25" bestFit="1" customWidth="1"/>
    <col min="3" max="3" width="8.5" customWidth="1"/>
    <col min="8" max="8" width="9" hidden="1" customWidth="1"/>
    <col min="11" max="11" width="4.5" customWidth="1"/>
    <col min="12" max="12" width="2.875" customWidth="1"/>
  </cols>
  <sheetData>
    <row r="1" spans="1:12" x14ac:dyDescent="0.15">
      <c r="A1" t="s">
        <v>87</v>
      </c>
      <c r="D1" t="s">
        <v>91</v>
      </c>
      <c r="F1" t="s">
        <v>93</v>
      </c>
      <c r="G1" s="27"/>
      <c r="I1" s="88" t="s">
        <v>8</v>
      </c>
    </row>
    <row r="2" spans="1:12" ht="15" customHeight="1" thickBot="1" x14ac:dyDescent="0.2">
      <c r="A2" s="1" t="s">
        <v>1</v>
      </c>
      <c r="B2" s="1" t="s">
        <v>0</v>
      </c>
      <c r="C2" s="34" t="s">
        <v>6</v>
      </c>
      <c r="D2" s="3" t="s">
        <v>2</v>
      </c>
      <c r="E2" s="163" t="s">
        <v>3</v>
      </c>
      <c r="F2" s="163"/>
      <c r="G2" s="2" t="s">
        <v>4</v>
      </c>
      <c r="H2" s="2"/>
      <c r="I2" s="2" t="s">
        <v>5</v>
      </c>
    </row>
    <row r="3" spans="1:12" ht="15" customHeight="1" x14ac:dyDescent="0.15">
      <c r="A3" s="156">
        <v>1300</v>
      </c>
      <c r="B3" s="29" t="s">
        <v>68</v>
      </c>
      <c r="C3" s="35">
        <v>10</v>
      </c>
      <c r="D3" s="6">
        <f>(説明!$G$39*1.05/C3)*E$3</f>
        <v>36468.6</v>
      </c>
      <c r="E3" s="148">
        <v>4</v>
      </c>
      <c r="F3" s="148">
        <f>7000*E3</f>
        <v>28000</v>
      </c>
      <c r="G3" s="148">
        <f>A3*2</f>
        <v>2600</v>
      </c>
      <c r="H3" s="167">
        <f>A3+25</f>
        <v>1325</v>
      </c>
      <c r="I3" s="167">
        <f>ROUNDUP(((22*H3^2)+(4397*H3))*0.0001/E3,-2)</f>
        <v>1200</v>
      </c>
      <c r="K3" s="4"/>
      <c r="L3" s="4"/>
    </row>
    <row r="4" spans="1:12" ht="15" customHeight="1" x14ac:dyDescent="0.15">
      <c r="A4" s="157"/>
      <c r="B4" s="30" t="s">
        <v>76</v>
      </c>
      <c r="C4" s="36">
        <v>8</v>
      </c>
      <c r="D4" s="8">
        <f>(説明!$G$39*1.05/C4)*E$3</f>
        <v>45585.75</v>
      </c>
      <c r="E4" s="148"/>
      <c r="F4" s="148"/>
      <c r="G4" s="148"/>
      <c r="H4" s="148"/>
      <c r="I4" s="148"/>
      <c r="K4" s="4"/>
      <c r="L4" s="4"/>
    </row>
    <row r="5" spans="1:12" ht="15" customHeight="1" x14ac:dyDescent="0.15">
      <c r="A5" s="157"/>
      <c r="B5" s="30" t="s">
        <v>77</v>
      </c>
      <c r="C5" s="36">
        <v>7</v>
      </c>
      <c r="D5" s="8">
        <f>(説明!$G$39*1.05/C5)*E$3</f>
        <v>52098</v>
      </c>
      <c r="E5" s="148"/>
      <c r="F5" s="148"/>
      <c r="G5" s="148"/>
      <c r="H5" s="148"/>
      <c r="I5" s="148"/>
      <c r="K5" s="4"/>
      <c r="L5" s="4"/>
    </row>
    <row r="6" spans="1:12" ht="15" customHeight="1" x14ac:dyDescent="0.15">
      <c r="A6" s="157"/>
      <c r="B6" s="30" t="s">
        <v>78</v>
      </c>
      <c r="C6" s="36">
        <v>6</v>
      </c>
      <c r="D6" s="8">
        <f>(説明!$G$39*1.05/C6)*E$3</f>
        <v>60781</v>
      </c>
      <c r="E6" s="148"/>
      <c r="F6" s="148"/>
      <c r="G6" s="148"/>
      <c r="H6" s="148"/>
      <c r="I6" s="148"/>
      <c r="K6" s="4"/>
      <c r="L6" s="4"/>
    </row>
    <row r="7" spans="1:12" ht="15" customHeight="1" x14ac:dyDescent="0.15">
      <c r="A7" s="157"/>
      <c r="B7" s="30" t="s">
        <v>79</v>
      </c>
      <c r="C7" s="36">
        <v>5</v>
      </c>
      <c r="D7" s="8">
        <f>(説明!$G$39*1.05/C7)*E$3</f>
        <v>72937.2</v>
      </c>
      <c r="E7" s="148"/>
      <c r="F7" s="148"/>
      <c r="G7" s="148"/>
      <c r="H7" s="148"/>
      <c r="I7" s="148"/>
      <c r="K7" s="4"/>
      <c r="L7" s="4"/>
    </row>
    <row r="8" spans="1:12" ht="15" customHeight="1" x14ac:dyDescent="0.15">
      <c r="A8" s="157"/>
      <c r="B8" s="30" t="s">
        <v>80</v>
      </c>
      <c r="C8" s="36">
        <v>5</v>
      </c>
      <c r="D8" s="8">
        <f>(説明!$G$39*1.05/C8)*E$3</f>
        <v>72937.2</v>
      </c>
      <c r="E8" s="148"/>
      <c r="F8" s="148"/>
      <c r="G8" s="148"/>
      <c r="H8" s="148"/>
      <c r="I8" s="148"/>
      <c r="K8" s="4"/>
      <c r="L8" s="4"/>
    </row>
    <row r="9" spans="1:12" ht="15" customHeight="1" thickBot="1" x14ac:dyDescent="0.2">
      <c r="A9" s="160"/>
      <c r="B9" s="33" t="s">
        <v>81</v>
      </c>
      <c r="C9" s="37">
        <v>4</v>
      </c>
      <c r="D9" s="10">
        <f>(説明!$G$39*1.05/C9)*E$3</f>
        <v>91171.5</v>
      </c>
      <c r="E9" s="149"/>
      <c r="F9" s="149"/>
      <c r="G9" s="149"/>
      <c r="H9" s="149"/>
      <c r="I9" s="149"/>
      <c r="K9" s="4"/>
      <c r="L9" s="4"/>
    </row>
    <row r="10" spans="1:12" ht="15" customHeight="1" thickTop="1" x14ac:dyDescent="0.15">
      <c r="A10" s="156">
        <v>1350</v>
      </c>
      <c r="B10" s="29" t="s">
        <v>68</v>
      </c>
      <c r="C10" s="35">
        <v>10</v>
      </c>
      <c r="D10" s="6">
        <f>(説明!$G$39*1.05/C10)*E$10</f>
        <v>36468.6</v>
      </c>
      <c r="E10" s="150">
        <v>4</v>
      </c>
      <c r="F10" s="150">
        <f>7000*E10</f>
        <v>28000</v>
      </c>
      <c r="G10" s="150">
        <f>A10*2</f>
        <v>2700</v>
      </c>
      <c r="H10" s="167">
        <f>A10+25</f>
        <v>1375</v>
      </c>
      <c r="I10" s="150">
        <f>ROUNDUP(((22*H10^2)+(4397*H10))*0.0001/E10,-2)</f>
        <v>1200</v>
      </c>
    </row>
    <row r="11" spans="1:12" ht="15" customHeight="1" x14ac:dyDescent="0.15">
      <c r="A11" s="157"/>
      <c r="B11" s="30" t="s">
        <v>76</v>
      </c>
      <c r="C11" s="36">
        <v>8</v>
      </c>
      <c r="D11" s="8">
        <f>(説明!$G$39*1.05/C11)*E$10</f>
        <v>45585.75</v>
      </c>
      <c r="E11" s="148"/>
      <c r="F11" s="148"/>
      <c r="G11" s="148"/>
      <c r="H11" s="148"/>
      <c r="I11" s="148"/>
    </row>
    <row r="12" spans="1:12" ht="15" customHeight="1" x14ac:dyDescent="0.15">
      <c r="A12" s="157"/>
      <c r="B12" s="30" t="s">
        <v>77</v>
      </c>
      <c r="C12" s="36">
        <v>7</v>
      </c>
      <c r="D12" s="8">
        <f>(説明!$G$39*1.05/C12)*E$10</f>
        <v>52098</v>
      </c>
      <c r="E12" s="148"/>
      <c r="F12" s="148"/>
      <c r="G12" s="148"/>
      <c r="H12" s="148"/>
      <c r="I12" s="148"/>
    </row>
    <row r="13" spans="1:12" ht="15" customHeight="1" x14ac:dyDescent="0.15">
      <c r="A13" s="157"/>
      <c r="B13" s="30" t="s">
        <v>78</v>
      </c>
      <c r="C13" s="36">
        <v>6</v>
      </c>
      <c r="D13" s="8">
        <f>(説明!$G$39*1.05/C13)*E$10</f>
        <v>60781</v>
      </c>
      <c r="E13" s="148"/>
      <c r="F13" s="148"/>
      <c r="G13" s="148"/>
      <c r="H13" s="148"/>
      <c r="I13" s="148"/>
    </row>
    <row r="14" spans="1:12" ht="15" customHeight="1" x14ac:dyDescent="0.15">
      <c r="A14" s="157"/>
      <c r="B14" s="30" t="s">
        <v>79</v>
      </c>
      <c r="C14" s="36">
        <v>5</v>
      </c>
      <c r="D14" s="8">
        <f>(説明!$G$39*1.05/C14)*E$10</f>
        <v>72937.2</v>
      </c>
      <c r="E14" s="148"/>
      <c r="F14" s="148"/>
      <c r="G14" s="148"/>
      <c r="H14" s="148"/>
      <c r="I14" s="148"/>
    </row>
    <row r="15" spans="1:12" ht="15" customHeight="1" x14ac:dyDescent="0.15">
      <c r="A15" s="157"/>
      <c r="B15" s="30" t="s">
        <v>80</v>
      </c>
      <c r="C15" s="36">
        <v>5</v>
      </c>
      <c r="D15" s="8">
        <f>(説明!$G$39*1.05/C15)*E$10</f>
        <v>72937.2</v>
      </c>
      <c r="E15" s="148"/>
      <c r="F15" s="148"/>
      <c r="G15" s="148"/>
      <c r="H15" s="148"/>
      <c r="I15" s="148"/>
    </row>
    <row r="16" spans="1:12" ht="15" customHeight="1" thickBot="1" x14ac:dyDescent="0.2">
      <c r="A16" s="158"/>
      <c r="B16" s="31" t="s">
        <v>81</v>
      </c>
      <c r="C16" s="38">
        <v>4</v>
      </c>
      <c r="D16" s="12">
        <f>(説明!$G$39*1.05/C16)*E$10</f>
        <v>91171.5</v>
      </c>
      <c r="E16" s="149"/>
      <c r="F16" s="149"/>
      <c r="G16" s="149"/>
      <c r="H16" s="149"/>
      <c r="I16" s="149"/>
    </row>
    <row r="17" spans="1:9" ht="15" customHeight="1" thickTop="1" x14ac:dyDescent="0.15">
      <c r="A17" s="159">
        <v>1400</v>
      </c>
      <c r="B17" s="32" t="s">
        <v>68</v>
      </c>
      <c r="C17" s="39">
        <v>10</v>
      </c>
      <c r="D17" s="14">
        <f>(説明!$G$39*1.05/C17)*E$17</f>
        <v>36468.6</v>
      </c>
      <c r="E17" s="150">
        <v>4</v>
      </c>
      <c r="F17" s="150">
        <f>7000*E17</f>
        <v>28000</v>
      </c>
      <c r="G17" s="150">
        <f>A17*2</f>
        <v>2800</v>
      </c>
      <c r="H17" s="167">
        <f>A17+25</f>
        <v>1425</v>
      </c>
      <c r="I17" s="150">
        <f>ROUNDUP(((22*H17^2)+(4397*H17))*0.0001/E17,-2)</f>
        <v>1300</v>
      </c>
    </row>
    <row r="18" spans="1:9" ht="15" customHeight="1" x14ac:dyDescent="0.15">
      <c r="A18" s="157"/>
      <c r="B18" s="30" t="s">
        <v>76</v>
      </c>
      <c r="C18" s="36">
        <v>8</v>
      </c>
      <c r="D18" s="8">
        <f>(説明!$G$39*1.05/C18)*E$17</f>
        <v>45585.75</v>
      </c>
      <c r="E18" s="148"/>
      <c r="F18" s="148"/>
      <c r="G18" s="148"/>
      <c r="H18" s="148"/>
      <c r="I18" s="148"/>
    </row>
    <row r="19" spans="1:9" ht="15" customHeight="1" x14ac:dyDescent="0.15">
      <c r="A19" s="157"/>
      <c r="B19" s="30" t="s">
        <v>77</v>
      </c>
      <c r="C19" s="36">
        <v>7</v>
      </c>
      <c r="D19" s="8">
        <f>(説明!$G$39*1.05/C19)*E$17</f>
        <v>52098</v>
      </c>
      <c r="E19" s="148"/>
      <c r="F19" s="148"/>
      <c r="G19" s="148"/>
      <c r="H19" s="148"/>
      <c r="I19" s="148"/>
    </row>
    <row r="20" spans="1:9" ht="15" customHeight="1" x14ac:dyDescent="0.15">
      <c r="A20" s="157"/>
      <c r="B20" s="30" t="s">
        <v>78</v>
      </c>
      <c r="C20" s="36">
        <v>6</v>
      </c>
      <c r="D20" s="8">
        <f>(説明!$G$39*1.05/C20)*E$17</f>
        <v>60781</v>
      </c>
      <c r="E20" s="148"/>
      <c r="F20" s="148"/>
      <c r="G20" s="148"/>
      <c r="H20" s="148"/>
      <c r="I20" s="148"/>
    </row>
    <row r="21" spans="1:9" ht="15" customHeight="1" x14ac:dyDescent="0.15">
      <c r="A21" s="157"/>
      <c r="B21" s="30" t="s">
        <v>79</v>
      </c>
      <c r="C21" s="36">
        <v>5</v>
      </c>
      <c r="D21" s="8">
        <f>(説明!$G$39*1.05/C21)*E$17</f>
        <v>72937.2</v>
      </c>
      <c r="E21" s="148"/>
      <c r="F21" s="148"/>
      <c r="G21" s="148"/>
      <c r="H21" s="148"/>
      <c r="I21" s="148"/>
    </row>
    <row r="22" spans="1:9" ht="15" customHeight="1" x14ac:dyDescent="0.15">
      <c r="A22" s="157"/>
      <c r="B22" s="30" t="s">
        <v>80</v>
      </c>
      <c r="C22" s="36">
        <v>5</v>
      </c>
      <c r="D22" s="8">
        <f>(説明!$G$39*1.05/C22)*E$17</f>
        <v>72937.2</v>
      </c>
      <c r="E22" s="148"/>
      <c r="F22" s="148"/>
      <c r="G22" s="148"/>
      <c r="H22" s="148"/>
      <c r="I22" s="148"/>
    </row>
    <row r="23" spans="1:9" ht="15" customHeight="1" thickBot="1" x14ac:dyDescent="0.2">
      <c r="A23" s="160"/>
      <c r="B23" s="33" t="s">
        <v>81</v>
      </c>
      <c r="C23" s="37">
        <v>4</v>
      </c>
      <c r="D23" s="10">
        <f>(説明!$G$39*1.05/C23)*E$17</f>
        <v>91171.5</v>
      </c>
      <c r="E23" s="149"/>
      <c r="F23" s="149"/>
      <c r="G23" s="149"/>
      <c r="H23" s="149"/>
      <c r="I23" s="149"/>
    </row>
    <row r="24" spans="1:9" ht="15" customHeight="1" thickTop="1" x14ac:dyDescent="0.15">
      <c r="A24" s="156">
        <v>1450</v>
      </c>
      <c r="B24" s="29" t="s">
        <v>68</v>
      </c>
      <c r="C24" s="35">
        <v>10</v>
      </c>
      <c r="D24" s="6">
        <f>(説明!$G$39*1.05/C24)*E$24</f>
        <v>36468.6</v>
      </c>
      <c r="E24" s="150">
        <v>4</v>
      </c>
      <c r="F24" s="150">
        <f>7000*E24</f>
        <v>28000</v>
      </c>
      <c r="G24" s="150">
        <f>A24*2</f>
        <v>2900</v>
      </c>
      <c r="H24" s="167">
        <f>A24+25</f>
        <v>1475</v>
      </c>
      <c r="I24" s="150">
        <f>ROUNDUP(((22*H24^2)+(4397*H24))*0.0001/E24,-2)</f>
        <v>1400</v>
      </c>
    </row>
    <row r="25" spans="1:9" ht="15" customHeight="1" x14ac:dyDescent="0.15">
      <c r="A25" s="157"/>
      <c r="B25" s="30" t="s">
        <v>76</v>
      </c>
      <c r="C25" s="36">
        <v>8</v>
      </c>
      <c r="D25" s="8">
        <f>(説明!$G$39*1.05/C25)*E$24</f>
        <v>45585.75</v>
      </c>
      <c r="E25" s="148"/>
      <c r="F25" s="148"/>
      <c r="G25" s="148"/>
      <c r="H25" s="148"/>
      <c r="I25" s="148"/>
    </row>
    <row r="26" spans="1:9" ht="15" customHeight="1" x14ac:dyDescent="0.15">
      <c r="A26" s="157"/>
      <c r="B26" s="30" t="s">
        <v>77</v>
      </c>
      <c r="C26" s="36">
        <v>7</v>
      </c>
      <c r="D26" s="8">
        <f>(説明!$G$39*1.05/C26)*E$24</f>
        <v>52098</v>
      </c>
      <c r="E26" s="148"/>
      <c r="F26" s="148"/>
      <c r="G26" s="148"/>
      <c r="H26" s="148"/>
      <c r="I26" s="148"/>
    </row>
    <row r="27" spans="1:9" ht="15" customHeight="1" x14ac:dyDescent="0.15">
      <c r="A27" s="157"/>
      <c r="B27" s="30" t="s">
        <v>78</v>
      </c>
      <c r="C27" s="36">
        <v>6</v>
      </c>
      <c r="D27" s="8">
        <f>(説明!$G$39*1.05/C27)*E$24</f>
        <v>60781</v>
      </c>
      <c r="E27" s="148"/>
      <c r="F27" s="148"/>
      <c r="G27" s="148"/>
      <c r="H27" s="148"/>
      <c r="I27" s="148"/>
    </row>
    <row r="28" spans="1:9" ht="15" customHeight="1" x14ac:dyDescent="0.15">
      <c r="A28" s="157"/>
      <c r="B28" s="30" t="s">
        <v>79</v>
      </c>
      <c r="C28" s="36">
        <v>5</v>
      </c>
      <c r="D28" s="8">
        <f>(説明!$G$39*1.05/C28)*E$24</f>
        <v>72937.2</v>
      </c>
      <c r="E28" s="148"/>
      <c r="F28" s="148"/>
      <c r="G28" s="148"/>
      <c r="H28" s="148"/>
      <c r="I28" s="148"/>
    </row>
    <row r="29" spans="1:9" ht="15" customHeight="1" x14ac:dyDescent="0.15">
      <c r="A29" s="157"/>
      <c r="B29" s="30" t="s">
        <v>80</v>
      </c>
      <c r="C29" s="36">
        <v>5</v>
      </c>
      <c r="D29" s="8">
        <f>(説明!$G$39*1.05/C29)*E$24</f>
        <v>72937.2</v>
      </c>
      <c r="E29" s="148"/>
      <c r="F29" s="148"/>
      <c r="G29" s="148"/>
      <c r="H29" s="148"/>
      <c r="I29" s="148"/>
    </row>
    <row r="30" spans="1:9" ht="15" customHeight="1" thickBot="1" x14ac:dyDescent="0.2">
      <c r="A30" s="158"/>
      <c r="B30" s="31" t="s">
        <v>81</v>
      </c>
      <c r="C30" s="38">
        <v>4</v>
      </c>
      <c r="D30" s="12">
        <f>(説明!$G$39*1.05/C30)*E$24</f>
        <v>91171.5</v>
      </c>
      <c r="E30" s="149"/>
      <c r="F30" s="149"/>
      <c r="G30" s="149"/>
      <c r="H30" s="149"/>
      <c r="I30" s="149"/>
    </row>
    <row r="31" spans="1:9" ht="15" customHeight="1" thickTop="1" x14ac:dyDescent="0.15">
      <c r="A31" s="159">
        <v>1500</v>
      </c>
      <c r="B31" s="32" t="s">
        <v>68</v>
      </c>
      <c r="C31" s="39">
        <v>10</v>
      </c>
      <c r="D31" s="14">
        <f>(説明!$G$39*1.05/C31)*E$31</f>
        <v>36468.6</v>
      </c>
      <c r="E31" s="150">
        <v>4</v>
      </c>
      <c r="F31" s="150">
        <f>7000*E31</f>
        <v>28000</v>
      </c>
      <c r="G31" s="150">
        <f>A31*2</f>
        <v>3000</v>
      </c>
      <c r="H31" s="167">
        <f>A31+25</f>
        <v>1525</v>
      </c>
      <c r="I31" s="150">
        <f>ROUNDUP(((22*H31^2)+(4397*H31))*0.0001/E31,-2)</f>
        <v>1500</v>
      </c>
    </row>
    <row r="32" spans="1:9" ht="15" customHeight="1" x14ac:dyDescent="0.15">
      <c r="A32" s="157"/>
      <c r="B32" s="30" t="s">
        <v>76</v>
      </c>
      <c r="C32" s="36">
        <v>8</v>
      </c>
      <c r="D32" s="8">
        <f>(説明!$G$39*1.05/C32)*E$31</f>
        <v>45585.75</v>
      </c>
      <c r="E32" s="148"/>
      <c r="F32" s="148"/>
      <c r="G32" s="148"/>
      <c r="H32" s="148"/>
      <c r="I32" s="148"/>
    </row>
    <row r="33" spans="1:9" ht="15" customHeight="1" x14ac:dyDescent="0.15">
      <c r="A33" s="157"/>
      <c r="B33" s="30" t="s">
        <v>77</v>
      </c>
      <c r="C33" s="36">
        <v>7</v>
      </c>
      <c r="D33" s="8">
        <f>(説明!$G$39*1.05/C33)*E$31</f>
        <v>52098</v>
      </c>
      <c r="E33" s="148"/>
      <c r="F33" s="148"/>
      <c r="G33" s="148"/>
      <c r="H33" s="148"/>
      <c r="I33" s="148"/>
    </row>
    <row r="34" spans="1:9" ht="15" customHeight="1" x14ac:dyDescent="0.15">
      <c r="A34" s="157"/>
      <c r="B34" s="30" t="s">
        <v>78</v>
      </c>
      <c r="C34" s="36">
        <v>6</v>
      </c>
      <c r="D34" s="8">
        <f>(説明!$G$39*1.05/C34)*E$31</f>
        <v>60781</v>
      </c>
      <c r="E34" s="148"/>
      <c r="F34" s="148"/>
      <c r="G34" s="148"/>
      <c r="H34" s="148"/>
      <c r="I34" s="148"/>
    </row>
    <row r="35" spans="1:9" ht="15" customHeight="1" x14ac:dyDescent="0.15">
      <c r="A35" s="157"/>
      <c r="B35" s="30" t="s">
        <v>79</v>
      </c>
      <c r="C35" s="36">
        <v>5</v>
      </c>
      <c r="D35" s="8">
        <f>(説明!$G$39*1.05/C35)*E$31</f>
        <v>72937.2</v>
      </c>
      <c r="E35" s="148"/>
      <c r="F35" s="148"/>
      <c r="G35" s="148"/>
      <c r="H35" s="148"/>
      <c r="I35" s="148"/>
    </row>
    <row r="36" spans="1:9" ht="15" customHeight="1" x14ac:dyDescent="0.15">
      <c r="A36" s="157"/>
      <c r="B36" s="30" t="s">
        <v>80</v>
      </c>
      <c r="C36" s="36">
        <v>5</v>
      </c>
      <c r="D36" s="8">
        <f>(説明!$G$39*1.05/C36)*E$31</f>
        <v>72937.2</v>
      </c>
      <c r="E36" s="148"/>
      <c r="F36" s="148"/>
      <c r="G36" s="148"/>
      <c r="H36" s="148"/>
      <c r="I36" s="148"/>
    </row>
    <row r="37" spans="1:9" ht="15" customHeight="1" thickBot="1" x14ac:dyDescent="0.2">
      <c r="A37" s="158"/>
      <c r="B37" s="31" t="s">
        <v>81</v>
      </c>
      <c r="C37" s="38">
        <v>4</v>
      </c>
      <c r="D37" s="12">
        <f>(説明!$G$39*1.05/C37)*E$31</f>
        <v>91171.5</v>
      </c>
      <c r="E37" s="148"/>
      <c r="F37" s="148"/>
      <c r="G37" s="148"/>
      <c r="H37" s="148"/>
      <c r="I37" s="148"/>
    </row>
    <row r="38" spans="1:9" ht="15" customHeight="1" thickTop="1" x14ac:dyDescent="0.15">
      <c r="A38" s="161">
        <v>1550</v>
      </c>
      <c r="B38" s="52" t="s">
        <v>68</v>
      </c>
      <c r="C38" s="74">
        <v>10</v>
      </c>
      <c r="D38" s="70">
        <f>(説明!$G$39*1.05/C38)*E$38</f>
        <v>36468.6</v>
      </c>
      <c r="E38" s="151">
        <v>4</v>
      </c>
      <c r="F38" s="151">
        <f>7000*E38</f>
        <v>28000</v>
      </c>
      <c r="G38" s="151">
        <f>A38*2</f>
        <v>3100</v>
      </c>
      <c r="H38" s="151">
        <f>A38+25</f>
        <v>1575</v>
      </c>
      <c r="I38" s="151">
        <f>ROUNDUP(((22*H38^2)+(4397*H38))*0.0001/E38,-2)</f>
        <v>1600</v>
      </c>
    </row>
    <row r="39" spans="1:9" ht="15" customHeight="1" x14ac:dyDescent="0.15">
      <c r="A39" s="157"/>
      <c r="B39" s="30" t="s">
        <v>76</v>
      </c>
      <c r="C39" s="36">
        <v>8</v>
      </c>
      <c r="D39" s="8">
        <f>(説明!$G$39*1.05/C39)*E$38</f>
        <v>45585.75</v>
      </c>
      <c r="E39" s="148"/>
      <c r="F39" s="148"/>
      <c r="G39" s="148"/>
      <c r="H39" s="148"/>
      <c r="I39" s="148"/>
    </row>
    <row r="40" spans="1:9" ht="15" customHeight="1" x14ac:dyDescent="0.15">
      <c r="A40" s="157"/>
      <c r="B40" s="30" t="s">
        <v>77</v>
      </c>
      <c r="C40" s="36">
        <v>7</v>
      </c>
      <c r="D40" s="8">
        <f>(説明!$G$39*1.05/C40)*E$38</f>
        <v>52098</v>
      </c>
      <c r="E40" s="148"/>
      <c r="F40" s="148"/>
      <c r="G40" s="148"/>
      <c r="H40" s="148"/>
      <c r="I40" s="148"/>
    </row>
    <row r="41" spans="1:9" ht="15" customHeight="1" x14ac:dyDescent="0.15">
      <c r="A41" s="157"/>
      <c r="B41" s="30" t="s">
        <v>78</v>
      </c>
      <c r="C41" s="36">
        <v>6</v>
      </c>
      <c r="D41" s="8">
        <f>(説明!$G$39*1.05/C41)*E$38</f>
        <v>60781</v>
      </c>
      <c r="E41" s="148"/>
      <c r="F41" s="148"/>
      <c r="G41" s="148"/>
      <c r="H41" s="148"/>
      <c r="I41" s="148"/>
    </row>
    <row r="42" spans="1:9" ht="15" customHeight="1" x14ac:dyDescent="0.15">
      <c r="A42" s="157"/>
      <c r="B42" s="30" t="s">
        <v>79</v>
      </c>
      <c r="C42" s="36">
        <v>5</v>
      </c>
      <c r="D42" s="8">
        <f>(説明!$G$39*1.05/C42)*E$38</f>
        <v>72937.2</v>
      </c>
      <c r="E42" s="148"/>
      <c r="F42" s="148"/>
      <c r="G42" s="148"/>
      <c r="H42" s="148"/>
      <c r="I42" s="148"/>
    </row>
    <row r="43" spans="1:9" ht="15" customHeight="1" x14ac:dyDescent="0.15">
      <c r="A43" s="157"/>
      <c r="B43" s="30" t="s">
        <v>80</v>
      </c>
      <c r="C43" s="36">
        <v>4</v>
      </c>
      <c r="D43" s="8">
        <f>(説明!$G$39*1.05/C43)*E$38</f>
        <v>91171.5</v>
      </c>
      <c r="E43" s="148"/>
      <c r="F43" s="148"/>
      <c r="G43" s="148"/>
      <c r="H43" s="148"/>
      <c r="I43" s="148"/>
    </row>
    <row r="44" spans="1:9" ht="15" customHeight="1" thickBot="1" x14ac:dyDescent="0.2">
      <c r="A44" s="160"/>
      <c r="B44" s="33" t="s">
        <v>81</v>
      </c>
      <c r="C44" s="37">
        <v>4</v>
      </c>
      <c r="D44" s="10">
        <f>(説明!$G$39*1.05/C44)*E$38</f>
        <v>91171.5</v>
      </c>
      <c r="E44" s="149"/>
      <c r="F44" s="149"/>
      <c r="G44" s="149"/>
      <c r="H44" s="149"/>
      <c r="I44" s="149"/>
    </row>
    <row r="45" spans="1:9" ht="15" customHeight="1" thickTop="1" x14ac:dyDescent="0.15">
      <c r="A45" s="159">
        <v>1600</v>
      </c>
      <c r="B45" s="32" t="s">
        <v>68</v>
      </c>
      <c r="C45" s="39">
        <v>10</v>
      </c>
      <c r="D45" s="14">
        <f>(説明!$G$39*1.05/C45)*E$45</f>
        <v>36468.6</v>
      </c>
      <c r="E45" s="150">
        <v>4</v>
      </c>
      <c r="F45" s="150">
        <f>7000*E45</f>
        <v>28000</v>
      </c>
      <c r="G45" s="150">
        <f>A45*2</f>
        <v>3200</v>
      </c>
      <c r="H45" s="150">
        <f>A45+25</f>
        <v>1625</v>
      </c>
      <c r="I45" s="150">
        <f>ROUNDUP(((22*H45^2)+(4397*H45))*0.0001/E45,-2)</f>
        <v>1700</v>
      </c>
    </row>
    <row r="46" spans="1:9" ht="15" customHeight="1" x14ac:dyDescent="0.15">
      <c r="A46" s="157"/>
      <c r="B46" s="30" t="s">
        <v>76</v>
      </c>
      <c r="C46" s="36">
        <v>8</v>
      </c>
      <c r="D46" s="8">
        <f>(説明!$G$39*1.05/C46)*E$45</f>
        <v>45585.75</v>
      </c>
      <c r="E46" s="148"/>
      <c r="F46" s="148"/>
      <c r="G46" s="148"/>
      <c r="H46" s="148"/>
      <c r="I46" s="148"/>
    </row>
    <row r="47" spans="1:9" ht="15" customHeight="1" x14ac:dyDescent="0.15">
      <c r="A47" s="157"/>
      <c r="B47" s="30" t="s">
        <v>77</v>
      </c>
      <c r="C47" s="36">
        <v>7</v>
      </c>
      <c r="D47" s="8">
        <f>(説明!$G$39*1.05/C47)*E$45</f>
        <v>52098</v>
      </c>
      <c r="E47" s="148"/>
      <c r="F47" s="148"/>
      <c r="G47" s="148"/>
      <c r="H47" s="148"/>
      <c r="I47" s="148"/>
    </row>
    <row r="48" spans="1:9" ht="15" customHeight="1" x14ac:dyDescent="0.15">
      <c r="A48" s="157"/>
      <c r="B48" s="30" t="s">
        <v>78</v>
      </c>
      <c r="C48" s="36">
        <v>6</v>
      </c>
      <c r="D48" s="8">
        <f>(説明!$G$39*1.05/C48)*E$45</f>
        <v>60781</v>
      </c>
      <c r="E48" s="148"/>
      <c r="F48" s="148"/>
      <c r="G48" s="148"/>
      <c r="H48" s="148"/>
      <c r="I48" s="148"/>
    </row>
    <row r="49" spans="1:9" ht="15" customHeight="1" x14ac:dyDescent="0.15">
      <c r="A49" s="157"/>
      <c r="B49" s="30" t="s">
        <v>79</v>
      </c>
      <c r="C49" s="36">
        <v>5</v>
      </c>
      <c r="D49" s="8">
        <f>(説明!$G$39*1.05/C49)*E$45</f>
        <v>72937.2</v>
      </c>
      <c r="E49" s="148"/>
      <c r="F49" s="148"/>
      <c r="G49" s="148"/>
      <c r="H49" s="148"/>
      <c r="I49" s="148"/>
    </row>
    <row r="50" spans="1:9" ht="15" customHeight="1" x14ac:dyDescent="0.15">
      <c r="A50" s="157"/>
      <c r="B50" s="30" t="s">
        <v>80</v>
      </c>
      <c r="C50" s="36">
        <v>4</v>
      </c>
      <c r="D50" s="8">
        <f>(説明!$G$39*1.05/C50)*E$45</f>
        <v>91171.5</v>
      </c>
      <c r="E50" s="148"/>
      <c r="F50" s="148"/>
      <c r="G50" s="148"/>
      <c r="H50" s="148"/>
      <c r="I50" s="148"/>
    </row>
    <row r="51" spans="1:9" ht="15" customHeight="1" x14ac:dyDescent="0.15">
      <c r="A51" s="162"/>
      <c r="B51" s="51" t="s">
        <v>81</v>
      </c>
      <c r="C51" s="64">
        <v>4</v>
      </c>
      <c r="D51" s="65">
        <f>(説明!$G$39*1.05/C51)*E$45</f>
        <v>91171.5</v>
      </c>
      <c r="E51" s="154"/>
      <c r="F51" s="154"/>
      <c r="G51" s="154"/>
      <c r="H51" s="154"/>
      <c r="I51" s="154"/>
    </row>
    <row r="52" spans="1:9" x14ac:dyDescent="0.15">
      <c r="A52" t="s">
        <v>87</v>
      </c>
      <c r="B52" s="16"/>
      <c r="C52" s="16"/>
      <c r="D52" t="s">
        <v>91</v>
      </c>
      <c r="E52" s="17"/>
      <c r="F52" t="s">
        <v>93</v>
      </c>
      <c r="G52" s="17"/>
      <c r="H52" s="17"/>
      <c r="I52" s="88" t="s">
        <v>8</v>
      </c>
    </row>
    <row r="53" spans="1:9" ht="15" customHeight="1" thickBot="1" x14ac:dyDescent="0.2">
      <c r="A53" s="18" t="s">
        <v>1</v>
      </c>
      <c r="B53" s="19" t="s">
        <v>0</v>
      </c>
      <c r="C53" s="3" t="s">
        <v>6</v>
      </c>
      <c r="D53" s="20" t="s">
        <v>2</v>
      </c>
      <c r="E53" s="165" t="s">
        <v>3</v>
      </c>
      <c r="F53" s="166"/>
      <c r="G53" s="21" t="s">
        <v>4</v>
      </c>
      <c r="H53" s="21"/>
      <c r="I53" s="21" t="s">
        <v>5</v>
      </c>
    </row>
    <row r="54" spans="1:9" ht="15" customHeight="1" x14ac:dyDescent="0.15">
      <c r="A54" s="156">
        <v>1650</v>
      </c>
      <c r="B54" s="22" t="s">
        <v>68</v>
      </c>
      <c r="C54" s="5">
        <v>10</v>
      </c>
      <c r="D54" s="6">
        <f>(説明!$G$39*1.05/C54)*E$54</f>
        <v>36468.6</v>
      </c>
      <c r="E54" s="148">
        <v>4</v>
      </c>
      <c r="F54" s="148">
        <f>7000*E54</f>
        <v>28000</v>
      </c>
      <c r="G54" s="148">
        <f>A54*2</f>
        <v>3300</v>
      </c>
      <c r="H54" s="167">
        <f>A54+25</f>
        <v>1675</v>
      </c>
      <c r="I54" s="167">
        <f>ROUNDUP(((22*H54^2)+(4397*H54))*0.0001/E54,-2)</f>
        <v>1800</v>
      </c>
    </row>
    <row r="55" spans="1:9" ht="15" customHeight="1" x14ac:dyDescent="0.15">
      <c r="A55" s="157"/>
      <c r="B55" s="23" t="s">
        <v>76</v>
      </c>
      <c r="C55" s="7">
        <v>8</v>
      </c>
      <c r="D55" s="8">
        <f>(説明!$G$39*1.05/C55)*E$54</f>
        <v>45585.75</v>
      </c>
      <c r="E55" s="148"/>
      <c r="F55" s="148"/>
      <c r="G55" s="148"/>
      <c r="H55" s="148"/>
      <c r="I55" s="148"/>
    </row>
    <row r="56" spans="1:9" ht="15" customHeight="1" x14ac:dyDescent="0.15">
      <c r="A56" s="157"/>
      <c r="B56" s="23" t="s">
        <v>77</v>
      </c>
      <c r="C56" s="7">
        <v>6</v>
      </c>
      <c r="D56" s="8">
        <f>(説明!$G$39*1.05/C56)*E$54</f>
        <v>60781</v>
      </c>
      <c r="E56" s="148"/>
      <c r="F56" s="148"/>
      <c r="G56" s="148"/>
      <c r="H56" s="148"/>
      <c r="I56" s="148"/>
    </row>
    <row r="57" spans="1:9" ht="15" customHeight="1" x14ac:dyDescent="0.15">
      <c r="A57" s="157"/>
      <c r="B57" s="23" t="s">
        <v>78</v>
      </c>
      <c r="C57" s="7">
        <v>6</v>
      </c>
      <c r="D57" s="8">
        <f>(説明!$G$39*1.05/C57)*E$54</f>
        <v>60781</v>
      </c>
      <c r="E57" s="148"/>
      <c r="F57" s="148"/>
      <c r="G57" s="148"/>
      <c r="H57" s="148"/>
      <c r="I57" s="148"/>
    </row>
    <row r="58" spans="1:9" ht="15" customHeight="1" x14ac:dyDescent="0.15">
      <c r="A58" s="157"/>
      <c r="B58" s="23" t="s">
        <v>79</v>
      </c>
      <c r="C58" s="7">
        <v>5</v>
      </c>
      <c r="D58" s="8">
        <f>(説明!$G$39*1.05/C58)*E$54</f>
        <v>72937.2</v>
      </c>
      <c r="E58" s="148"/>
      <c r="F58" s="148"/>
      <c r="G58" s="148"/>
      <c r="H58" s="148"/>
      <c r="I58" s="148"/>
    </row>
    <row r="59" spans="1:9" ht="15" customHeight="1" x14ac:dyDescent="0.15">
      <c r="A59" s="157"/>
      <c r="B59" s="23" t="s">
        <v>80</v>
      </c>
      <c r="C59" s="7">
        <v>4</v>
      </c>
      <c r="D59" s="8">
        <f>(説明!$G$39*1.05/C59)*E$54</f>
        <v>91171.5</v>
      </c>
      <c r="E59" s="148"/>
      <c r="F59" s="148"/>
      <c r="G59" s="148"/>
      <c r="H59" s="148"/>
      <c r="I59" s="148"/>
    </row>
    <row r="60" spans="1:9" ht="15" customHeight="1" thickBot="1" x14ac:dyDescent="0.2">
      <c r="A60" s="160"/>
      <c r="B60" s="24" t="s">
        <v>81</v>
      </c>
      <c r="C60" s="9">
        <v>4</v>
      </c>
      <c r="D60" s="10">
        <f>(説明!$G$39*1.05/C60)*E$54</f>
        <v>91171.5</v>
      </c>
      <c r="E60" s="149"/>
      <c r="F60" s="149"/>
      <c r="G60" s="149"/>
      <c r="H60" s="149"/>
      <c r="I60" s="149"/>
    </row>
    <row r="61" spans="1:9" ht="15" customHeight="1" thickTop="1" x14ac:dyDescent="0.15">
      <c r="A61" s="159">
        <v>1700</v>
      </c>
      <c r="B61" s="26" t="s">
        <v>68</v>
      </c>
      <c r="C61" s="13">
        <v>10</v>
      </c>
      <c r="D61" s="14">
        <f>(説明!$G$39*1.05/C61)*E$61</f>
        <v>36468.6</v>
      </c>
      <c r="E61" s="150">
        <v>4</v>
      </c>
      <c r="F61" s="150">
        <f>7000*E61</f>
        <v>28000</v>
      </c>
      <c r="G61" s="150">
        <f>A61*2</f>
        <v>3400</v>
      </c>
      <c r="H61" s="150">
        <f>A61+25</f>
        <v>1725</v>
      </c>
      <c r="I61" s="150">
        <f>ROUNDUP(((22*H61^2)+(4397*H61))*0.0001/E61,-2)</f>
        <v>1900</v>
      </c>
    </row>
    <row r="62" spans="1:9" ht="15" customHeight="1" x14ac:dyDescent="0.15">
      <c r="A62" s="157"/>
      <c r="B62" s="23" t="s">
        <v>76</v>
      </c>
      <c r="C62" s="7">
        <v>8</v>
      </c>
      <c r="D62" s="8">
        <f>(説明!$G$39*1.05/C62)*E$61</f>
        <v>45585.75</v>
      </c>
      <c r="E62" s="148"/>
      <c r="F62" s="148"/>
      <c r="G62" s="148"/>
      <c r="H62" s="148"/>
      <c r="I62" s="148"/>
    </row>
    <row r="63" spans="1:9" ht="15" customHeight="1" x14ac:dyDescent="0.15">
      <c r="A63" s="157"/>
      <c r="B63" s="23" t="s">
        <v>77</v>
      </c>
      <c r="C63" s="7">
        <v>6</v>
      </c>
      <c r="D63" s="8">
        <f>(説明!$G$39*1.05/C63)*E$61</f>
        <v>60781</v>
      </c>
      <c r="E63" s="148"/>
      <c r="F63" s="148"/>
      <c r="G63" s="148"/>
      <c r="H63" s="148"/>
      <c r="I63" s="148"/>
    </row>
    <row r="64" spans="1:9" ht="15" customHeight="1" x14ac:dyDescent="0.15">
      <c r="A64" s="157"/>
      <c r="B64" s="23" t="s">
        <v>78</v>
      </c>
      <c r="C64" s="7">
        <v>6</v>
      </c>
      <c r="D64" s="8">
        <f>(説明!$G$39*1.05/C64)*E$61</f>
        <v>60781</v>
      </c>
      <c r="E64" s="148"/>
      <c r="F64" s="148"/>
      <c r="G64" s="148"/>
      <c r="H64" s="148"/>
      <c r="I64" s="148"/>
    </row>
    <row r="65" spans="1:9" ht="15" customHeight="1" x14ac:dyDescent="0.15">
      <c r="A65" s="157"/>
      <c r="B65" s="23" t="s">
        <v>79</v>
      </c>
      <c r="C65" s="7">
        <v>5</v>
      </c>
      <c r="D65" s="8">
        <f>(説明!$G$39*1.05/C65)*E$61</f>
        <v>72937.2</v>
      </c>
      <c r="E65" s="148"/>
      <c r="F65" s="148"/>
      <c r="G65" s="148"/>
      <c r="H65" s="148"/>
      <c r="I65" s="148"/>
    </row>
    <row r="66" spans="1:9" ht="15" customHeight="1" x14ac:dyDescent="0.15">
      <c r="A66" s="157"/>
      <c r="B66" s="23" t="s">
        <v>80</v>
      </c>
      <c r="C66" s="7">
        <v>4</v>
      </c>
      <c r="D66" s="8">
        <f>(説明!$G$39*1.05/C66)*E$61</f>
        <v>91171.5</v>
      </c>
      <c r="E66" s="148"/>
      <c r="F66" s="148"/>
      <c r="G66" s="148"/>
      <c r="H66" s="148"/>
      <c r="I66" s="148"/>
    </row>
    <row r="67" spans="1:9" ht="15" customHeight="1" thickBot="1" x14ac:dyDescent="0.2">
      <c r="A67" s="164"/>
      <c r="B67" s="66" t="s">
        <v>81</v>
      </c>
      <c r="C67" s="67">
        <v>4</v>
      </c>
      <c r="D67" s="63">
        <f>(説明!$G$39*1.05/C67)*E$61</f>
        <v>91171.5</v>
      </c>
      <c r="E67" s="152"/>
      <c r="F67" s="152"/>
      <c r="G67" s="152"/>
      <c r="H67" s="152"/>
      <c r="I67" s="152"/>
    </row>
    <row r="68" spans="1:9" ht="15" customHeight="1" thickTop="1" x14ac:dyDescent="0.15">
      <c r="A68" s="156">
        <v>1750</v>
      </c>
      <c r="B68" s="22" t="s">
        <v>68</v>
      </c>
      <c r="C68" s="5">
        <v>11</v>
      </c>
      <c r="D68" s="6">
        <f>(説明!$G$39*1.05/C68)*E$68</f>
        <v>41441.590909090912</v>
      </c>
      <c r="E68" s="148">
        <v>5</v>
      </c>
      <c r="F68" s="148">
        <f>7000*E68</f>
        <v>35000</v>
      </c>
      <c r="G68" s="148">
        <f>A68*2</f>
        <v>3500</v>
      </c>
      <c r="H68" s="148">
        <f>A68+25</f>
        <v>1775</v>
      </c>
      <c r="I68" s="148">
        <f>ROUNDUP(((22*H68^2)+(4397*H68))*0.0001/E68,-2)</f>
        <v>1600</v>
      </c>
    </row>
    <row r="69" spans="1:9" ht="15" customHeight="1" x14ac:dyDescent="0.15">
      <c r="A69" s="157"/>
      <c r="B69" s="23" t="s">
        <v>76</v>
      </c>
      <c r="C69" s="7">
        <v>9</v>
      </c>
      <c r="D69" s="8">
        <f>(説明!$G$39*1.05/C69)*E$68</f>
        <v>50650.833333333328</v>
      </c>
      <c r="E69" s="148"/>
      <c r="F69" s="148"/>
      <c r="G69" s="148"/>
      <c r="H69" s="148"/>
      <c r="I69" s="148"/>
    </row>
    <row r="70" spans="1:9" ht="15" customHeight="1" x14ac:dyDescent="0.15">
      <c r="A70" s="157"/>
      <c r="B70" s="23" t="s">
        <v>77</v>
      </c>
      <c r="C70" s="7">
        <v>8</v>
      </c>
      <c r="D70" s="8">
        <f>(説明!$G$39*1.05/C70)*E$68</f>
        <v>56982.1875</v>
      </c>
      <c r="E70" s="148"/>
      <c r="F70" s="148"/>
      <c r="G70" s="148"/>
      <c r="H70" s="148"/>
      <c r="I70" s="148"/>
    </row>
    <row r="71" spans="1:9" ht="15" customHeight="1" x14ac:dyDescent="0.15">
      <c r="A71" s="157"/>
      <c r="B71" s="23" t="s">
        <v>78</v>
      </c>
      <c r="C71" s="7">
        <v>7</v>
      </c>
      <c r="D71" s="8">
        <f>(説明!$G$39*1.05/C71)*E$68</f>
        <v>65122.5</v>
      </c>
      <c r="E71" s="148"/>
      <c r="F71" s="148"/>
      <c r="G71" s="148"/>
      <c r="H71" s="148"/>
      <c r="I71" s="148"/>
    </row>
    <row r="72" spans="1:9" ht="15" customHeight="1" x14ac:dyDescent="0.15">
      <c r="A72" s="157"/>
      <c r="B72" s="23" t="s">
        <v>79</v>
      </c>
      <c r="C72" s="7">
        <v>6</v>
      </c>
      <c r="D72" s="8">
        <f>(説明!$G$39*1.05/C72)*E$68</f>
        <v>75976.25</v>
      </c>
      <c r="E72" s="148"/>
      <c r="F72" s="148"/>
      <c r="G72" s="148"/>
      <c r="H72" s="148"/>
      <c r="I72" s="148"/>
    </row>
    <row r="73" spans="1:9" ht="15" customHeight="1" x14ac:dyDescent="0.15">
      <c r="A73" s="157"/>
      <c r="B73" s="23" t="s">
        <v>80</v>
      </c>
      <c r="C73" s="7">
        <v>5</v>
      </c>
      <c r="D73" s="8">
        <f>(説明!$G$39*1.05/C73)*E$68</f>
        <v>91171.5</v>
      </c>
      <c r="E73" s="148"/>
      <c r="F73" s="148"/>
      <c r="G73" s="148"/>
      <c r="H73" s="148"/>
      <c r="I73" s="148"/>
    </row>
    <row r="74" spans="1:9" ht="15" customHeight="1" thickBot="1" x14ac:dyDescent="0.2">
      <c r="A74" s="158"/>
      <c r="B74" s="25" t="s">
        <v>81</v>
      </c>
      <c r="C74" s="11">
        <v>5</v>
      </c>
      <c r="D74" s="12">
        <f>(説明!$G$39*1.05/C74)*E$68</f>
        <v>91171.5</v>
      </c>
      <c r="E74" s="148"/>
      <c r="F74" s="148"/>
      <c r="G74" s="148"/>
      <c r="H74" s="148"/>
      <c r="I74" s="148"/>
    </row>
    <row r="75" spans="1:9" ht="15" customHeight="1" thickTop="1" x14ac:dyDescent="0.15">
      <c r="A75" s="161">
        <v>1800</v>
      </c>
      <c r="B75" s="68" t="s">
        <v>68</v>
      </c>
      <c r="C75" s="69">
        <v>11</v>
      </c>
      <c r="D75" s="70">
        <f>(説明!$G$39*1.05/C75)*E$75</f>
        <v>41441.590909090912</v>
      </c>
      <c r="E75" s="151">
        <v>5</v>
      </c>
      <c r="F75" s="151">
        <f>7000*E75</f>
        <v>35000</v>
      </c>
      <c r="G75" s="151">
        <f>A75*2</f>
        <v>3600</v>
      </c>
      <c r="H75" s="151">
        <f>A75+25</f>
        <v>1825</v>
      </c>
      <c r="I75" s="151">
        <f>ROUNDUP(((22*H75^2)+(4397*H75))*0.0001/E75,-2)</f>
        <v>1700</v>
      </c>
    </row>
    <row r="76" spans="1:9" ht="15" customHeight="1" x14ac:dyDescent="0.15">
      <c r="A76" s="157"/>
      <c r="B76" s="23" t="s">
        <v>76</v>
      </c>
      <c r="C76" s="7">
        <v>9</v>
      </c>
      <c r="D76" s="8">
        <f>(説明!$G$39*1.05/C76)*E$75</f>
        <v>50650.833333333328</v>
      </c>
      <c r="E76" s="148"/>
      <c r="F76" s="148"/>
      <c r="G76" s="148"/>
      <c r="H76" s="148"/>
      <c r="I76" s="148"/>
    </row>
    <row r="77" spans="1:9" ht="15" customHeight="1" x14ac:dyDescent="0.15">
      <c r="A77" s="157"/>
      <c r="B77" s="23" t="s">
        <v>77</v>
      </c>
      <c r="C77" s="7">
        <v>8</v>
      </c>
      <c r="D77" s="8">
        <f>(説明!$G$39*1.05/C77)*E$75</f>
        <v>56982.1875</v>
      </c>
      <c r="E77" s="148"/>
      <c r="F77" s="148"/>
      <c r="G77" s="148"/>
      <c r="H77" s="148"/>
      <c r="I77" s="148"/>
    </row>
    <row r="78" spans="1:9" ht="15" customHeight="1" x14ac:dyDescent="0.15">
      <c r="A78" s="157"/>
      <c r="B78" s="23" t="s">
        <v>78</v>
      </c>
      <c r="C78" s="7">
        <v>6</v>
      </c>
      <c r="D78" s="8">
        <f>(説明!$G$39*1.05/C78)*E$75</f>
        <v>75976.25</v>
      </c>
      <c r="E78" s="148"/>
      <c r="F78" s="148"/>
      <c r="G78" s="148"/>
      <c r="H78" s="148"/>
      <c r="I78" s="148"/>
    </row>
    <row r="79" spans="1:9" ht="15" customHeight="1" x14ac:dyDescent="0.15">
      <c r="A79" s="157"/>
      <c r="B79" s="23" t="s">
        <v>79</v>
      </c>
      <c r="C79" s="7">
        <v>6</v>
      </c>
      <c r="D79" s="8">
        <f>(説明!$G$39*1.05/C79)*E$75</f>
        <v>75976.25</v>
      </c>
      <c r="E79" s="148"/>
      <c r="F79" s="148"/>
      <c r="G79" s="148"/>
      <c r="H79" s="148"/>
      <c r="I79" s="148"/>
    </row>
    <row r="80" spans="1:9" ht="15" customHeight="1" x14ac:dyDescent="0.15">
      <c r="A80" s="157"/>
      <c r="B80" s="23" t="s">
        <v>80</v>
      </c>
      <c r="C80" s="7">
        <v>5</v>
      </c>
      <c r="D80" s="8">
        <f>(説明!$G$39*1.05/C80)*E$75</f>
        <v>91171.5</v>
      </c>
      <c r="E80" s="148"/>
      <c r="F80" s="148"/>
      <c r="G80" s="148"/>
      <c r="H80" s="148"/>
      <c r="I80" s="148"/>
    </row>
    <row r="81" spans="1:9" ht="15" customHeight="1" thickBot="1" x14ac:dyDescent="0.2">
      <c r="A81" s="158"/>
      <c r="B81" s="25" t="s">
        <v>81</v>
      </c>
      <c r="C81" s="11">
        <v>5</v>
      </c>
      <c r="D81" s="12">
        <f>(説明!$G$39*1.05/C81)*E$75</f>
        <v>91171.5</v>
      </c>
      <c r="E81" s="148"/>
      <c r="F81" s="148"/>
      <c r="G81" s="148"/>
      <c r="H81" s="148"/>
      <c r="I81" s="148"/>
    </row>
    <row r="82" spans="1:9" ht="15" customHeight="1" thickTop="1" x14ac:dyDescent="0.15">
      <c r="A82" s="161">
        <v>1850</v>
      </c>
      <c r="B82" s="68" t="s">
        <v>68</v>
      </c>
      <c r="C82" s="69">
        <v>11</v>
      </c>
      <c r="D82" s="70">
        <f>(説明!$G$39*1.05/C82)*E$82</f>
        <v>41441.590909090912</v>
      </c>
      <c r="E82" s="151">
        <v>5</v>
      </c>
      <c r="F82" s="151">
        <f>7000*E82</f>
        <v>35000</v>
      </c>
      <c r="G82" s="151">
        <f>A82*2</f>
        <v>3700</v>
      </c>
      <c r="H82" s="151">
        <f>A82+25</f>
        <v>1875</v>
      </c>
      <c r="I82" s="151">
        <f>ROUNDUP(((22*H82^2)+(4397*H82))*0.0001/E82,-2)</f>
        <v>1800</v>
      </c>
    </row>
    <row r="83" spans="1:9" ht="15" customHeight="1" x14ac:dyDescent="0.15">
      <c r="A83" s="157"/>
      <c r="B83" s="23" t="s">
        <v>76</v>
      </c>
      <c r="C83" s="7">
        <v>9</v>
      </c>
      <c r="D83" s="8">
        <f>(説明!$G$39*1.05/C83)*E$82</f>
        <v>50650.833333333328</v>
      </c>
      <c r="E83" s="148"/>
      <c r="F83" s="148"/>
      <c r="G83" s="148"/>
      <c r="H83" s="148"/>
      <c r="I83" s="148"/>
    </row>
    <row r="84" spans="1:9" ht="15" customHeight="1" x14ac:dyDescent="0.15">
      <c r="A84" s="157"/>
      <c r="B84" s="23" t="s">
        <v>77</v>
      </c>
      <c r="C84" s="7">
        <v>8</v>
      </c>
      <c r="D84" s="8">
        <f>(説明!$G$39*1.05/C84)*E$82</f>
        <v>56982.1875</v>
      </c>
      <c r="E84" s="148"/>
      <c r="F84" s="148"/>
      <c r="G84" s="148"/>
      <c r="H84" s="148"/>
      <c r="I84" s="148"/>
    </row>
    <row r="85" spans="1:9" ht="15" customHeight="1" x14ac:dyDescent="0.15">
      <c r="A85" s="157"/>
      <c r="B85" s="23" t="s">
        <v>78</v>
      </c>
      <c r="C85" s="7">
        <v>6</v>
      </c>
      <c r="D85" s="8">
        <f>(説明!$G$39*1.05/C85)*E$82</f>
        <v>75976.25</v>
      </c>
      <c r="E85" s="148"/>
      <c r="F85" s="148"/>
      <c r="G85" s="148"/>
      <c r="H85" s="148"/>
      <c r="I85" s="148"/>
    </row>
    <row r="86" spans="1:9" ht="15" customHeight="1" x14ac:dyDescent="0.15">
      <c r="A86" s="157"/>
      <c r="B86" s="23" t="s">
        <v>79</v>
      </c>
      <c r="C86" s="7">
        <v>6</v>
      </c>
      <c r="D86" s="8">
        <f>(説明!$G$39*1.05/C86)*E$82</f>
        <v>75976.25</v>
      </c>
      <c r="E86" s="148"/>
      <c r="F86" s="148"/>
      <c r="G86" s="148"/>
      <c r="H86" s="148"/>
      <c r="I86" s="148"/>
    </row>
    <row r="87" spans="1:9" ht="15" customHeight="1" x14ac:dyDescent="0.15">
      <c r="A87" s="157"/>
      <c r="B87" s="23" t="s">
        <v>80</v>
      </c>
      <c r="C87" s="7">
        <v>5</v>
      </c>
      <c r="D87" s="8">
        <f>(説明!$G$39*1.05/C87)*E$82</f>
        <v>91171.5</v>
      </c>
      <c r="E87" s="148"/>
      <c r="F87" s="148"/>
      <c r="G87" s="148"/>
      <c r="H87" s="148"/>
      <c r="I87" s="148"/>
    </row>
    <row r="88" spans="1:9" ht="15" customHeight="1" thickBot="1" x14ac:dyDescent="0.2">
      <c r="A88" s="158"/>
      <c r="B88" s="25" t="s">
        <v>81</v>
      </c>
      <c r="C88" s="11">
        <v>4</v>
      </c>
      <c r="D88" s="12">
        <f>(説明!$G$39*1.05/C88)*E$82</f>
        <v>113964.375</v>
      </c>
      <c r="E88" s="148"/>
      <c r="F88" s="148"/>
      <c r="G88" s="148"/>
      <c r="H88" s="148"/>
      <c r="I88" s="148"/>
    </row>
    <row r="89" spans="1:9" ht="15" customHeight="1" thickTop="1" x14ac:dyDescent="0.15">
      <c r="A89" s="161">
        <v>1900</v>
      </c>
      <c r="B89" s="68" t="s">
        <v>68</v>
      </c>
      <c r="C89" s="69">
        <v>11</v>
      </c>
      <c r="D89" s="70">
        <f>(説明!$G$39*1.05/C89)*E$89</f>
        <v>41441.590909090912</v>
      </c>
      <c r="E89" s="151">
        <v>5</v>
      </c>
      <c r="F89" s="151">
        <f>7000*E89</f>
        <v>35000</v>
      </c>
      <c r="G89" s="151">
        <f>A89*2</f>
        <v>3800</v>
      </c>
      <c r="H89" s="151">
        <f>A89+25</f>
        <v>1925</v>
      </c>
      <c r="I89" s="151">
        <f>ROUNDUP(((22*H89^2)+(4397*H89))*0.0001/E89,-2)</f>
        <v>1800</v>
      </c>
    </row>
    <row r="90" spans="1:9" ht="15" customHeight="1" x14ac:dyDescent="0.15">
      <c r="A90" s="157"/>
      <c r="B90" s="23" t="s">
        <v>76</v>
      </c>
      <c r="C90" s="7">
        <v>9</v>
      </c>
      <c r="D90" s="8">
        <f>(説明!$G$39*1.05/C90)*E$89</f>
        <v>50650.833333333328</v>
      </c>
      <c r="E90" s="148"/>
      <c r="F90" s="148"/>
      <c r="G90" s="148"/>
      <c r="H90" s="148"/>
      <c r="I90" s="148"/>
    </row>
    <row r="91" spans="1:9" ht="15" customHeight="1" x14ac:dyDescent="0.15">
      <c r="A91" s="157"/>
      <c r="B91" s="23" t="s">
        <v>77</v>
      </c>
      <c r="C91" s="7">
        <v>7</v>
      </c>
      <c r="D91" s="8">
        <f>(説明!$G$39*1.05/C91)*E$89</f>
        <v>65122.5</v>
      </c>
      <c r="E91" s="148"/>
      <c r="F91" s="148"/>
      <c r="G91" s="148"/>
      <c r="H91" s="148"/>
      <c r="I91" s="148"/>
    </row>
    <row r="92" spans="1:9" ht="15" customHeight="1" x14ac:dyDescent="0.15">
      <c r="A92" s="157"/>
      <c r="B92" s="23" t="s">
        <v>78</v>
      </c>
      <c r="C92" s="7">
        <v>6</v>
      </c>
      <c r="D92" s="8">
        <f>(説明!$G$39*1.05/C92)*E$89</f>
        <v>75976.25</v>
      </c>
      <c r="E92" s="148"/>
      <c r="F92" s="148"/>
      <c r="G92" s="148"/>
      <c r="H92" s="148"/>
      <c r="I92" s="148"/>
    </row>
    <row r="93" spans="1:9" ht="15" customHeight="1" x14ac:dyDescent="0.15">
      <c r="A93" s="157"/>
      <c r="B93" s="23" t="s">
        <v>79</v>
      </c>
      <c r="C93" s="7">
        <v>6</v>
      </c>
      <c r="D93" s="8">
        <f>(説明!$G$39*1.05/C93)*E$89</f>
        <v>75976.25</v>
      </c>
      <c r="E93" s="148"/>
      <c r="F93" s="148"/>
      <c r="G93" s="148"/>
      <c r="H93" s="148"/>
      <c r="I93" s="148"/>
    </row>
    <row r="94" spans="1:9" ht="15" customHeight="1" x14ac:dyDescent="0.15">
      <c r="A94" s="157"/>
      <c r="B94" s="23" t="s">
        <v>80</v>
      </c>
      <c r="C94" s="7">
        <v>5</v>
      </c>
      <c r="D94" s="8">
        <f>(説明!$G$39*1.05/C94)*E$89</f>
        <v>91171.5</v>
      </c>
      <c r="E94" s="148"/>
      <c r="F94" s="148"/>
      <c r="G94" s="148"/>
      <c r="H94" s="148"/>
      <c r="I94" s="148"/>
    </row>
    <row r="95" spans="1:9" ht="15" customHeight="1" thickBot="1" x14ac:dyDescent="0.2">
      <c r="A95" s="160"/>
      <c r="B95" s="24" t="s">
        <v>81</v>
      </c>
      <c r="C95" s="9">
        <v>4</v>
      </c>
      <c r="D95" s="10">
        <f>(説明!$G$39*1.05/C95)*E$89</f>
        <v>113964.375</v>
      </c>
      <c r="E95" s="149"/>
      <c r="F95" s="149"/>
      <c r="G95" s="149"/>
      <c r="H95" s="149"/>
      <c r="I95" s="149"/>
    </row>
    <row r="96" spans="1:9" ht="15" customHeight="1" thickTop="1" x14ac:dyDescent="0.15">
      <c r="A96" s="159">
        <v>1950</v>
      </c>
      <c r="B96" s="26" t="s">
        <v>68</v>
      </c>
      <c r="C96" s="13">
        <v>11</v>
      </c>
      <c r="D96" s="14">
        <f>(説明!$G$39*1.05/C96)*E$96</f>
        <v>41441.590909090912</v>
      </c>
      <c r="E96" s="150">
        <v>5</v>
      </c>
      <c r="F96" s="150">
        <f>7000*E96</f>
        <v>35000</v>
      </c>
      <c r="G96" s="150">
        <f>A96*2</f>
        <v>3900</v>
      </c>
      <c r="H96" s="150">
        <f>A96+25</f>
        <v>1975</v>
      </c>
      <c r="I96" s="150">
        <f>ROUNDUP(((22*H96^2)+(4397*H96))*0.0001/E96,-2)</f>
        <v>1900</v>
      </c>
    </row>
    <row r="97" spans="1:9" ht="15" customHeight="1" x14ac:dyDescent="0.15">
      <c r="A97" s="157"/>
      <c r="B97" s="23" t="s">
        <v>76</v>
      </c>
      <c r="C97" s="7">
        <v>9</v>
      </c>
      <c r="D97" s="8">
        <f>(説明!$G$39*1.05/C97)*E$96</f>
        <v>50650.833333333328</v>
      </c>
      <c r="E97" s="148"/>
      <c r="F97" s="148"/>
      <c r="G97" s="148"/>
      <c r="H97" s="148"/>
      <c r="I97" s="148"/>
    </row>
    <row r="98" spans="1:9" ht="15" customHeight="1" x14ac:dyDescent="0.15">
      <c r="A98" s="157"/>
      <c r="B98" s="23" t="s">
        <v>77</v>
      </c>
      <c r="C98" s="7">
        <v>7</v>
      </c>
      <c r="D98" s="8">
        <f>(説明!$G$39*1.05/C98)*E$96</f>
        <v>65122.5</v>
      </c>
      <c r="E98" s="148"/>
      <c r="F98" s="148"/>
      <c r="G98" s="148"/>
      <c r="H98" s="148"/>
      <c r="I98" s="148"/>
    </row>
    <row r="99" spans="1:9" ht="15" customHeight="1" x14ac:dyDescent="0.15">
      <c r="A99" s="157"/>
      <c r="B99" s="23" t="s">
        <v>78</v>
      </c>
      <c r="C99" s="7">
        <v>6</v>
      </c>
      <c r="D99" s="8">
        <f>(説明!$G$39*1.05/C99)*E$96</f>
        <v>75976.25</v>
      </c>
      <c r="E99" s="148"/>
      <c r="F99" s="148"/>
      <c r="G99" s="148"/>
      <c r="H99" s="148"/>
      <c r="I99" s="148"/>
    </row>
    <row r="100" spans="1:9" ht="15" customHeight="1" x14ac:dyDescent="0.15">
      <c r="A100" s="157"/>
      <c r="B100" s="23" t="s">
        <v>79</v>
      </c>
      <c r="C100" s="7">
        <v>6</v>
      </c>
      <c r="D100" s="8">
        <f>(説明!$G$39*1.05/C100)*E$96</f>
        <v>75976.25</v>
      </c>
      <c r="E100" s="148"/>
      <c r="F100" s="148"/>
      <c r="G100" s="148"/>
      <c r="H100" s="148"/>
      <c r="I100" s="148"/>
    </row>
    <row r="101" spans="1:9" ht="15" customHeight="1" x14ac:dyDescent="0.15">
      <c r="A101" s="157"/>
      <c r="B101" s="23" t="s">
        <v>80</v>
      </c>
      <c r="C101" s="7">
        <v>5</v>
      </c>
      <c r="D101" s="8">
        <f>(説明!$G$39*1.05/C101)*E$96</f>
        <v>91171.5</v>
      </c>
      <c r="E101" s="148"/>
      <c r="F101" s="148"/>
      <c r="G101" s="148"/>
      <c r="H101" s="148"/>
      <c r="I101" s="148"/>
    </row>
    <row r="102" spans="1:9" ht="15" customHeight="1" x14ac:dyDescent="0.15">
      <c r="A102" s="157"/>
      <c r="B102" s="23" t="s">
        <v>81</v>
      </c>
      <c r="C102" s="7">
        <v>4</v>
      </c>
      <c r="D102" s="8">
        <f>(説明!$G$39*1.05/C102)*E$96</f>
        <v>113964.375</v>
      </c>
      <c r="E102" s="153"/>
      <c r="F102" s="153"/>
      <c r="G102" s="153"/>
      <c r="H102" s="153"/>
      <c r="I102" s="153"/>
    </row>
    <row r="103" spans="1:9" x14ac:dyDescent="0.15">
      <c r="A103" t="s">
        <v>87</v>
      </c>
      <c r="B103" s="16"/>
      <c r="C103" s="16"/>
      <c r="D103" t="s">
        <v>91</v>
      </c>
      <c r="E103" s="17"/>
      <c r="F103" t="s">
        <v>93</v>
      </c>
      <c r="G103" s="17"/>
      <c r="H103" s="17"/>
      <c r="I103" s="88" t="s">
        <v>8</v>
      </c>
    </row>
    <row r="104" spans="1:9" ht="15" customHeight="1" thickBot="1" x14ac:dyDescent="0.2">
      <c r="A104" s="18" t="s">
        <v>1</v>
      </c>
      <c r="B104" s="19" t="s">
        <v>0</v>
      </c>
      <c r="C104" s="3" t="s">
        <v>6</v>
      </c>
      <c r="D104" s="20" t="s">
        <v>2</v>
      </c>
      <c r="E104" s="155" t="s">
        <v>3</v>
      </c>
      <c r="F104" s="155"/>
      <c r="G104" s="21" t="s">
        <v>4</v>
      </c>
      <c r="H104" s="21"/>
      <c r="I104" s="21" t="s">
        <v>5</v>
      </c>
    </row>
    <row r="105" spans="1:9" ht="15" customHeight="1" x14ac:dyDescent="0.15">
      <c r="A105" s="156">
        <v>2000</v>
      </c>
      <c r="B105" s="22" t="s">
        <v>68</v>
      </c>
      <c r="C105" s="5">
        <v>11</v>
      </c>
      <c r="D105" s="6">
        <f>(説明!$G$39*1.05/C105)*E$105</f>
        <v>41441.590909090912</v>
      </c>
      <c r="E105" s="148">
        <v>5</v>
      </c>
      <c r="F105" s="148">
        <f>7000*E105</f>
        <v>35000</v>
      </c>
      <c r="G105" s="148">
        <f>A105*2</f>
        <v>4000</v>
      </c>
      <c r="H105" s="167">
        <f>A105+25</f>
        <v>2025</v>
      </c>
      <c r="I105" s="167">
        <f>ROUNDUP(((22*H105^2)+(4397*H105))*0.0001/E105,-2)</f>
        <v>2000</v>
      </c>
    </row>
    <row r="106" spans="1:9" ht="15" customHeight="1" x14ac:dyDescent="0.15">
      <c r="A106" s="157"/>
      <c r="B106" s="23" t="s">
        <v>76</v>
      </c>
      <c r="C106" s="7">
        <v>9</v>
      </c>
      <c r="D106" s="8">
        <f>(説明!$G$39*1.05/C106)*E$105</f>
        <v>50650.833333333328</v>
      </c>
      <c r="E106" s="148"/>
      <c r="F106" s="148"/>
      <c r="G106" s="148"/>
      <c r="H106" s="148"/>
      <c r="I106" s="148"/>
    </row>
    <row r="107" spans="1:9" ht="15" customHeight="1" x14ac:dyDescent="0.15">
      <c r="A107" s="157"/>
      <c r="B107" s="23" t="s">
        <v>77</v>
      </c>
      <c r="C107" s="7">
        <v>7</v>
      </c>
      <c r="D107" s="8">
        <f>(説明!$G$39*1.05/C107)*E$105</f>
        <v>65122.5</v>
      </c>
      <c r="E107" s="148"/>
      <c r="F107" s="148"/>
      <c r="G107" s="148"/>
      <c r="H107" s="148"/>
      <c r="I107" s="148"/>
    </row>
    <row r="108" spans="1:9" ht="15" customHeight="1" x14ac:dyDescent="0.15">
      <c r="A108" s="157"/>
      <c r="B108" s="23" t="s">
        <v>78</v>
      </c>
      <c r="C108" s="7">
        <v>6</v>
      </c>
      <c r="D108" s="8">
        <f>(説明!$G$39*1.05/C108)*E$105</f>
        <v>75976.25</v>
      </c>
      <c r="E108" s="148"/>
      <c r="F108" s="148"/>
      <c r="G108" s="148"/>
      <c r="H108" s="148"/>
      <c r="I108" s="148"/>
    </row>
    <row r="109" spans="1:9" ht="15" customHeight="1" x14ac:dyDescent="0.15">
      <c r="A109" s="157"/>
      <c r="B109" s="23" t="s">
        <v>79</v>
      </c>
      <c r="C109" s="7">
        <v>6</v>
      </c>
      <c r="D109" s="8">
        <f>(説明!$G$39*1.05/C109)*E$105</f>
        <v>75976.25</v>
      </c>
      <c r="E109" s="148"/>
      <c r="F109" s="148"/>
      <c r="G109" s="148"/>
      <c r="H109" s="148"/>
      <c r="I109" s="148"/>
    </row>
    <row r="110" spans="1:9" ht="15" customHeight="1" x14ac:dyDescent="0.15">
      <c r="A110" s="157"/>
      <c r="B110" s="23" t="s">
        <v>80</v>
      </c>
      <c r="C110" s="7">
        <v>5</v>
      </c>
      <c r="D110" s="8">
        <f>(説明!$G$39*1.05/C110)*E$105</f>
        <v>91171.5</v>
      </c>
      <c r="E110" s="148"/>
      <c r="F110" s="148"/>
      <c r="G110" s="148"/>
      <c r="H110" s="148"/>
      <c r="I110" s="148"/>
    </row>
    <row r="111" spans="1:9" ht="15" customHeight="1" thickBot="1" x14ac:dyDescent="0.2">
      <c r="A111" s="158"/>
      <c r="B111" s="25" t="s">
        <v>81</v>
      </c>
      <c r="C111" s="11">
        <v>4</v>
      </c>
      <c r="D111" s="12">
        <f>(説明!$G$39*1.05/C111)*E$105</f>
        <v>113964.375</v>
      </c>
      <c r="E111" s="148"/>
      <c r="F111" s="148"/>
      <c r="G111" s="148"/>
      <c r="H111" s="148"/>
      <c r="I111" s="148"/>
    </row>
    <row r="112" spans="1:9" ht="15" customHeight="1" thickTop="1" x14ac:dyDescent="0.15">
      <c r="A112" s="161">
        <v>2050</v>
      </c>
      <c r="B112" s="68" t="s">
        <v>68</v>
      </c>
      <c r="C112" s="69">
        <v>11</v>
      </c>
      <c r="D112" s="70">
        <f>(説明!$G$39*1.05/C112)*E$112</f>
        <v>41441.590909090912</v>
      </c>
      <c r="E112" s="151">
        <v>5</v>
      </c>
      <c r="F112" s="151">
        <f>7000*E112</f>
        <v>35000</v>
      </c>
      <c r="G112" s="151">
        <f>A112*2</f>
        <v>4100</v>
      </c>
      <c r="H112" s="151">
        <f>A112+25</f>
        <v>2075</v>
      </c>
      <c r="I112" s="151">
        <f>ROUNDUP(((22*H112^2)+(4397*H112))*0.0001/E112,-2)</f>
        <v>2100</v>
      </c>
    </row>
    <row r="113" spans="1:9" ht="15" customHeight="1" x14ac:dyDescent="0.15">
      <c r="A113" s="157"/>
      <c r="B113" s="23" t="s">
        <v>76</v>
      </c>
      <c r="C113" s="7">
        <v>9</v>
      </c>
      <c r="D113" s="8">
        <f>(説明!$G$39*1.05/C113)*E$112</f>
        <v>50650.833333333328</v>
      </c>
      <c r="E113" s="148"/>
      <c r="F113" s="148"/>
      <c r="G113" s="148"/>
      <c r="H113" s="148"/>
      <c r="I113" s="148"/>
    </row>
    <row r="114" spans="1:9" ht="15" customHeight="1" x14ac:dyDescent="0.15">
      <c r="A114" s="157"/>
      <c r="B114" s="23" t="s">
        <v>77</v>
      </c>
      <c r="C114" s="7">
        <v>7</v>
      </c>
      <c r="D114" s="8">
        <f>(説明!$G$39*1.05/C114)*E$112</f>
        <v>65122.5</v>
      </c>
      <c r="E114" s="148"/>
      <c r="F114" s="148"/>
      <c r="G114" s="148"/>
      <c r="H114" s="148"/>
      <c r="I114" s="148"/>
    </row>
    <row r="115" spans="1:9" ht="15" customHeight="1" x14ac:dyDescent="0.15">
      <c r="A115" s="157"/>
      <c r="B115" s="23" t="s">
        <v>78</v>
      </c>
      <c r="C115" s="7">
        <v>6</v>
      </c>
      <c r="D115" s="8">
        <f>(説明!$G$39*1.05/C115)*E$112</f>
        <v>75976.25</v>
      </c>
      <c r="E115" s="148"/>
      <c r="F115" s="148"/>
      <c r="G115" s="148"/>
      <c r="H115" s="148"/>
      <c r="I115" s="148"/>
    </row>
    <row r="116" spans="1:9" ht="15" customHeight="1" x14ac:dyDescent="0.15">
      <c r="A116" s="157"/>
      <c r="B116" s="23" t="s">
        <v>79</v>
      </c>
      <c r="C116" s="7">
        <v>5</v>
      </c>
      <c r="D116" s="8">
        <f>(説明!$G$39*1.05/C116)*E$112</f>
        <v>91171.5</v>
      </c>
      <c r="E116" s="148"/>
      <c r="F116" s="148"/>
      <c r="G116" s="148"/>
      <c r="H116" s="148"/>
      <c r="I116" s="148"/>
    </row>
    <row r="117" spans="1:9" ht="15" customHeight="1" x14ac:dyDescent="0.15">
      <c r="A117" s="157"/>
      <c r="B117" s="23" t="s">
        <v>80</v>
      </c>
      <c r="C117" s="7">
        <v>5</v>
      </c>
      <c r="D117" s="8">
        <f>(説明!$G$39*1.05/C117)*E$112</f>
        <v>91171.5</v>
      </c>
      <c r="E117" s="148"/>
      <c r="F117" s="148"/>
      <c r="G117" s="148"/>
      <c r="H117" s="148"/>
      <c r="I117" s="148"/>
    </row>
    <row r="118" spans="1:9" ht="15" customHeight="1" thickBot="1" x14ac:dyDescent="0.2">
      <c r="A118" s="158"/>
      <c r="B118" s="25" t="s">
        <v>81</v>
      </c>
      <c r="C118" s="11">
        <v>4</v>
      </c>
      <c r="D118" s="12">
        <f>(説明!$G$39*1.05/C118)*E$112</f>
        <v>113964.375</v>
      </c>
      <c r="E118" s="148"/>
      <c r="F118" s="148"/>
      <c r="G118" s="148"/>
      <c r="H118" s="148"/>
      <c r="I118" s="148"/>
    </row>
    <row r="119" spans="1:9" ht="15" customHeight="1" thickTop="1" x14ac:dyDescent="0.15">
      <c r="A119" s="161">
        <v>2100</v>
      </c>
      <c r="B119" s="68" t="s">
        <v>68</v>
      </c>
      <c r="C119" s="69">
        <v>12</v>
      </c>
      <c r="D119" s="70">
        <f>(説明!$G$39*1.05/C119)*E$119</f>
        <v>45585.75</v>
      </c>
      <c r="E119" s="151">
        <v>6</v>
      </c>
      <c r="F119" s="151">
        <f>7000*E119</f>
        <v>42000</v>
      </c>
      <c r="G119" s="151">
        <f>A119*2</f>
        <v>4200</v>
      </c>
      <c r="H119" s="151">
        <f>A119+25</f>
        <v>2125</v>
      </c>
      <c r="I119" s="151">
        <f>ROUNDUP(((22*H119^2)+(4397*H119))*0.0001/E119,-2)</f>
        <v>1900</v>
      </c>
    </row>
    <row r="120" spans="1:9" ht="15" customHeight="1" x14ac:dyDescent="0.15">
      <c r="A120" s="157"/>
      <c r="B120" s="23" t="s">
        <v>76</v>
      </c>
      <c r="C120" s="7">
        <v>10</v>
      </c>
      <c r="D120" s="8">
        <f>(説明!$G$39*1.05/C120)*E$119</f>
        <v>54702.899999999994</v>
      </c>
      <c r="E120" s="148"/>
      <c r="F120" s="148"/>
      <c r="G120" s="148"/>
      <c r="H120" s="148"/>
      <c r="I120" s="148"/>
    </row>
    <row r="121" spans="1:9" ht="15" customHeight="1" x14ac:dyDescent="0.15">
      <c r="A121" s="157"/>
      <c r="B121" s="23" t="s">
        <v>77</v>
      </c>
      <c r="C121" s="7">
        <v>8</v>
      </c>
      <c r="D121" s="8">
        <f>(説明!$G$39*1.05/C121)*E$119</f>
        <v>68378.625</v>
      </c>
      <c r="E121" s="148"/>
      <c r="F121" s="148"/>
      <c r="G121" s="148"/>
      <c r="H121" s="148"/>
      <c r="I121" s="148"/>
    </row>
    <row r="122" spans="1:9" ht="15" customHeight="1" x14ac:dyDescent="0.15">
      <c r="A122" s="157"/>
      <c r="B122" s="23" t="s">
        <v>78</v>
      </c>
      <c r="C122" s="7">
        <v>7</v>
      </c>
      <c r="D122" s="8">
        <f>(説明!$G$39*1.05/C122)*E$119</f>
        <v>78147</v>
      </c>
      <c r="E122" s="148"/>
      <c r="F122" s="148"/>
      <c r="G122" s="148"/>
      <c r="H122" s="148"/>
      <c r="I122" s="148"/>
    </row>
    <row r="123" spans="1:9" ht="15" customHeight="1" x14ac:dyDescent="0.15">
      <c r="A123" s="157"/>
      <c r="B123" s="23" t="s">
        <v>79</v>
      </c>
      <c r="C123" s="7">
        <v>6</v>
      </c>
      <c r="D123" s="8">
        <f>(説明!$G$39*1.05/C123)*E$119</f>
        <v>91171.5</v>
      </c>
      <c r="E123" s="148"/>
      <c r="F123" s="148"/>
      <c r="G123" s="148"/>
      <c r="H123" s="148"/>
      <c r="I123" s="148"/>
    </row>
    <row r="124" spans="1:9" ht="15" customHeight="1" x14ac:dyDescent="0.15">
      <c r="A124" s="157"/>
      <c r="B124" s="23" t="s">
        <v>80</v>
      </c>
      <c r="C124" s="7">
        <v>5</v>
      </c>
      <c r="D124" s="8">
        <f>(説明!$G$39*1.05/C124)*E$119</f>
        <v>109405.79999999999</v>
      </c>
      <c r="E124" s="148"/>
      <c r="F124" s="148"/>
      <c r="G124" s="148"/>
      <c r="H124" s="148"/>
      <c r="I124" s="148"/>
    </row>
    <row r="125" spans="1:9" ht="15" customHeight="1" thickBot="1" x14ac:dyDescent="0.2">
      <c r="A125" s="160"/>
      <c r="B125" s="24" t="s">
        <v>81</v>
      </c>
      <c r="C125" s="9">
        <v>5</v>
      </c>
      <c r="D125" s="10">
        <f>(説明!$G$39*1.05/C125)*E$119</f>
        <v>109405.79999999999</v>
      </c>
      <c r="E125" s="149"/>
      <c r="F125" s="149"/>
      <c r="G125" s="149"/>
      <c r="H125" s="149"/>
      <c r="I125" s="149"/>
    </row>
    <row r="126" spans="1:9" ht="15" customHeight="1" thickTop="1" x14ac:dyDescent="0.15">
      <c r="A126" s="156">
        <v>2150</v>
      </c>
      <c r="B126" s="22" t="s">
        <v>68</v>
      </c>
      <c r="C126" s="5">
        <v>12</v>
      </c>
      <c r="D126" s="6">
        <f>(説明!$G$39*1.05/C126)*E$126</f>
        <v>45585.75</v>
      </c>
      <c r="E126" s="150">
        <v>6</v>
      </c>
      <c r="F126" s="150">
        <f>7000*E126</f>
        <v>42000</v>
      </c>
      <c r="G126" s="150">
        <f>A126*2</f>
        <v>4300</v>
      </c>
      <c r="H126" s="167">
        <f>A126+25</f>
        <v>2175</v>
      </c>
      <c r="I126" s="150">
        <f>ROUNDUP(((22*H126^2)+(4397*H126))*0.0001/E126,-2)</f>
        <v>1900</v>
      </c>
    </row>
    <row r="127" spans="1:9" ht="15" customHeight="1" x14ac:dyDescent="0.15">
      <c r="A127" s="157"/>
      <c r="B127" s="23" t="s">
        <v>76</v>
      </c>
      <c r="C127" s="7">
        <v>10</v>
      </c>
      <c r="D127" s="8">
        <f>(説明!$G$39*1.05/C127)*E$126</f>
        <v>54702.899999999994</v>
      </c>
      <c r="E127" s="148"/>
      <c r="F127" s="148"/>
      <c r="G127" s="148"/>
      <c r="H127" s="148"/>
      <c r="I127" s="148"/>
    </row>
    <row r="128" spans="1:9" ht="15" customHeight="1" x14ac:dyDescent="0.15">
      <c r="A128" s="157"/>
      <c r="B128" s="23" t="s">
        <v>77</v>
      </c>
      <c r="C128" s="7">
        <v>8</v>
      </c>
      <c r="D128" s="8">
        <f>(説明!$G$39*1.05/C128)*E$126</f>
        <v>68378.625</v>
      </c>
      <c r="E128" s="148"/>
      <c r="F128" s="148"/>
      <c r="G128" s="148"/>
      <c r="H128" s="148"/>
      <c r="I128" s="148"/>
    </row>
    <row r="129" spans="1:9" ht="15" customHeight="1" x14ac:dyDescent="0.15">
      <c r="A129" s="157"/>
      <c r="B129" s="23" t="s">
        <v>78</v>
      </c>
      <c r="C129" s="7">
        <v>7</v>
      </c>
      <c r="D129" s="8">
        <f>(説明!$G$39*1.05/C129)*E$126</f>
        <v>78147</v>
      </c>
      <c r="E129" s="148"/>
      <c r="F129" s="148"/>
      <c r="G129" s="148"/>
      <c r="H129" s="148"/>
      <c r="I129" s="148"/>
    </row>
    <row r="130" spans="1:9" ht="15" customHeight="1" x14ac:dyDescent="0.15">
      <c r="A130" s="157"/>
      <c r="B130" s="23" t="s">
        <v>79</v>
      </c>
      <c r="C130" s="7">
        <v>6</v>
      </c>
      <c r="D130" s="8">
        <f>(説明!$G$39*1.05/C130)*E$126</f>
        <v>91171.5</v>
      </c>
      <c r="E130" s="148"/>
      <c r="F130" s="148"/>
      <c r="G130" s="148"/>
      <c r="H130" s="148"/>
      <c r="I130" s="148"/>
    </row>
    <row r="131" spans="1:9" ht="15" customHeight="1" x14ac:dyDescent="0.15">
      <c r="A131" s="157"/>
      <c r="B131" s="23" t="s">
        <v>80</v>
      </c>
      <c r="C131" s="7">
        <v>5</v>
      </c>
      <c r="D131" s="8">
        <f>(説明!$G$39*1.05/C131)*E$126</f>
        <v>109405.79999999999</v>
      </c>
      <c r="E131" s="148"/>
      <c r="F131" s="148"/>
      <c r="G131" s="148"/>
      <c r="H131" s="148"/>
      <c r="I131" s="148"/>
    </row>
    <row r="132" spans="1:9" ht="15" customHeight="1" thickBot="1" x14ac:dyDescent="0.2">
      <c r="A132" s="158"/>
      <c r="B132" s="25" t="s">
        <v>81</v>
      </c>
      <c r="C132" s="11">
        <v>5</v>
      </c>
      <c r="D132" s="12">
        <f>(説明!$G$39*1.05/C132)*E$126</f>
        <v>109405.79999999999</v>
      </c>
      <c r="E132" s="149"/>
      <c r="F132" s="149"/>
      <c r="G132" s="149"/>
      <c r="H132" s="149"/>
      <c r="I132" s="149"/>
    </row>
    <row r="133" spans="1:9" ht="15" customHeight="1" thickTop="1" x14ac:dyDescent="0.15">
      <c r="A133" s="159">
        <v>2200</v>
      </c>
      <c r="B133" s="26" t="s">
        <v>68</v>
      </c>
      <c r="C133" s="13">
        <v>12</v>
      </c>
      <c r="D133" s="14">
        <f>(説明!$G$39*1.05/C133)*E$133</f>
        <v>45585.75</v>
      </c>
      <c r="E133" s="150">
        <v>6</v>
      </c>
      <c r="F133" s="150">
        <f>7000*E133</f>
        <v>42000</v>
      </c>
      <c r="G133" s="150">
        <f>A133*2</f>
        <v>4400</v>
      </c>
      <c r="H133" s="167">
        <f>A133+25</f>
        <v>2225</v>
      </c>
      <c r="I133" s="150">
        <f>ROUNDUP(((22*H133^2)+(4397*H133))*0.0001/E133,-2)</f>
        <v>2000</v>
      </c>
    </row>
    <row r="134" spans="1:9" ht="15" customHeight="1" x14ac:dyDescent="0.15">
      <c r="A134" s="157"/>
      <c r="B134" s="23" t="s">
        <v>76</v>
      </c>
      <c r="C134" s="7">
        <v>10</v>
      </c>
      <c r="D134" s="8">
        <f>(説明!$G$39*1.05/C134)*E$133</f>
        <v>54702.899999999994</v>
      </c>
      <c r="E134" s="148"/>
      <c r="F134" s="148"/>
      <c r="G134" s="148"/>
      <c r="H134" s="148"/>
      <c r="I134" s="148"/>
    </row>
    <row r="135" spans="1:9" ht="15" customHeight="1" x14ac:dyDescent="0.15">
      <c r="A135" s="157"/>
      <c r="B135" s="23" t="s">
        <v>77</v>
      </c>
      <c r="C135" s="7">
        <v>8</v>
      </c>
      <c r="D135" s="8">
        <f>(説明!$G$39*1.05/C135)*E$133</f>
        <v>68378.625</v>
      </c>
      <c r="E135" s="148"/>
      <c r="F135" s="148"/>
      <c r="G135" s="148"/>
      <c r="H135" s="148"/>
      <c r="I135" s="148"/>
    </row>
    <row r="136" spans="1:9" ht="15" customHeight="1" x14ac:dyDescent="0.15">
      <c r="A136" s="157"/>
      <c r="B136" s="23" t="s">
        <v>78</v>
      </c>
      <c r="C136" s="7">
        <v>7</v>
      </c>
      <c r="D136" s="8">
        <f>(説明!$G$39*1.05/C136)*E$133</f>
        <v>78147</v>
      </c>
      <c r="E136" s="148"/>
      <c r="F136" s="148"/>
      <c r="G136" s="148"/>
      <c r="H136" s="148"/>
      <c r="I136" s="148"/>
    </row>
    <row r="137" spans="1:9" ht="15" customHeight="1" x14ac:dyDescent="0.15">
      <c r="A137" s="157"/>
      <c r="B137" s="23" t="s">
        <v>79</v>
      </c>
      <c r="C137" s="7">
        <v>6</v>
      </c>
      <c r="D137" s="8">
        <f>(説明!$G$39*1.05/C137)*E$133</f>
        <v>91171.5</v>
      </c>
      <c r="E137" s="148"/>
      <c r="F137" s="148"/>
      <c r="G137" s="148"/>
      <c r="H137" s="148"/>
      <c r="I137" s="148"/>
    </row>
    <row r="138" spans="1:9" ht="15" customHeight="1" x14ac:dyDescent="0.15">
      <c r="A138" s="157"/>
      <c r="B138" s="23" t="s">
        <v>80</v>
      </c>
      <c r="C138" s="7">
        <v>5</v>
      </c>
      <c r="D138" s="8">
        <f>(説明!$G$39*1.05/C138)*E$133</f>
        <v>109405.79999999999</v>
      </c>
      <c r="E138" s="148"/>
      <c r="F138" s="148"/>
      <c r="G138" s="148"/>
      <c r="H138" s="148"/>
      <c r="I138" s="148"/>
    </row>
    <row r="139" spans="1:9" ht="15" customHeight="1" thickBot="1" x14ac:dyDescent="0.2">
      <c r="A139" s="160"/>
      <c r="B139" s="24" t="s">
        <v>81</v>
      </c>
      <c r="C139" s="9">
        <v>5</v>
      </c>
      <c r="D139" s="10">
        <f>(説明!$G$39*1.05/C139)*E$133</f>
        <v>109405.79999999999</v>
      </c>
      <c r="E139" s="149"/>
      <c r="F139" s="149"/>
      <c r="G139" s="149"/>
      <c r="H139" s="149"/>
      <c r="I139" s="149"/>
    </row>
    <row r="140" spans="1:9" ht="15" customHeight="1" thickTop="1" x14ac:dyDescent="0.15">
      <c r="A140" s="156">
        <v>2250</v>
      </c>
      <c r="B140" s="22" t="s">
        <v>68</v>
      </c>
      <c r="C140" s="5">
        <v>12</v>
      </c>
      <c r="D140" s="6">
        <f>(説明!$G$39*1.05/C140)*E$140</f>
        <v>45585.75</v>
      </c>
      <c r="E140" s="150">
        <v>6</v>
      </c>
      <c r="F140" s="150">
        <f>7000*E140</f>
        <v>42000</v>
      </c>
      <c r="G140" s="150">
        <f>A140*2</f>
        <v>4500</v>
      </c>
      <c r="H140" s="167">
        <f>A140+25</f>
        <v>2275</v>
      </c>
      <c r="I140" s="150">
        <f>ROUNDUP(((22*H140^2)+(4397*H140))*0.0001/E140,-2)</f>
        <v>2100</v>
      </c>
    </row>
    <row r="141" spans="1:9" ht="15" customHeight="1" x14ac:dyDescent="0.15">
      <c r="A141" s="157"/>
      <c r="B141" s="23" t="s">
        <v>76</v>
      </c>
      <c r="C141" s="7">
        <v>10</v>
      </c>
      <c r="D141" s="8">
        <f>(説明!$G$39*1.05/C141)*E$140</f>
        <v>54702.899999999994</v>
      </c>
      <c r="E141" s="148"/>
      <c r="F141" s="148"/>
      <c r="G141" s="148"/>
      <c r="H141" s="148"/>
      <c r="I141" s="148"/>
    </row>
    <row r="142" spans="1:9" ht="15" customHeight="1" x14ac:dyDescent="0.15">
      <c r="A142" s="157"/>
      <c r="B142" s="23" t="s">
        <v>77</v>
      </c>
      <c r="C142" s="7">
        <v>8</v>
      </c>
      <c r="D142" s="8">
        <f>(説明!$G$39*1.05/C142)*E$140</f>
        <v>68378.625</v>
      </c>
      <c r="E142" s="148"/>
      <c r="F142" s="148"/>
      <c r="G142" s="148"/>
      <c r="H142" s="148"/>
      <c r="I142" s="148"/>
    </row>
    <row r="143" spans="1:9" ht="15" customHeight="1" x14ac:dyDescent="0.15">
      <c r="A143" s="157"/>
      <c r="B143" s="23" t="s">
        <v>78</v>
      </c>
      <c r="C143" s="7">
        <v>7</v>
      </c>
      <c r="D143" s="8">
        <f>(説明!$G$39*1.05/C143)*E$140</f>
        <v>78147</v>
      </c>
      <c r="E143" s="148"/>
      <c r="F143" s="148"/>
      <c r="G143" s="148"/>
      <c r="H143" s="148"/>
      <c r="I143" s="148"/>
    </row>
    <row r="144" spans="1:9" ht="15" customHeight="1" x14ac:dyDescent="0.15">
      <c r="A144" s="157"/>
      <c r="B144" s="23" t="s">
        <v>79</v>
      </c>
      <c r="C144" s="7">
        <v>6</v>
      </c>
      <c r="D144" s="8">
        <f>(説明!$G$39*1.05/C144)*E$140</f>
        <v>91171.5</v>
      </c>
      <c r="E144" s="148"/>
      <c r="F144" s="148"/>
      <c r="G144" s="148"/>
      <c r="H144" s="148"/>
      <c r="I144" s="148"/>
    </row>
    <row r="145" spans="1:9" ht="15" customHeight="1" x14ac:dyDescent="0.15">
      <c r="A145" s="157"/>
      <c r="B145" s="23" t="s">
        <v>80</v>
      </c>
      <c r="C145" s="7">
        <v>5</v>
      </c>
      <c r="D145" s="8">
        <f>(説明!$G$39*1.05/C145)*E$140</f>
        <v>109405.79999999999</v>
      </c>
      <c r="E145" s="148"/>
      <c r="F145" s="148"/>
      <c r="G145" s="148"/>
      <c r="H145" s="148"/>
      <c r="I145" s="148"/>
    </row>
    <row r="146" spans="1:9" ht="15" customHeight="1" thickBot="1" x14ac:dyDescent="0.2">
      <c r="A146" s="158"/>
      <c r="B146" s="25" t="s">
        <v>81</v>
      </c>
      <c r="C146" s="11">
        <v>5</v>
      </c>
      <c r="D146" s="12">
        <f>(説明!$G$39*1.05/C146)*E$140</f>
        <v>109405.79999999999</v>
      </c>
      <c r="E146" s="149"/>
      <c r="F146" s="149"/>
      <c r="G146" s="149"/>
      <c r="H146" s="149"/>
      <c r="I146" s="149"/>
    </row>
    <row r="147" spans="1:9" ht="15" customHeight="1" thickTop="1" x14ac:dyDescent="0.15">
      <c r="A147" s="159">
        <v>2300</v>
      </c>
      <c r="B147" s="26" t="s">
        <v>68</v>
      </c>
      <c r="C147" s="13">
        <v>12</v>
      </c>
      <c r="D147" s="14">
        <f>(説明!$G$39*1.05/C147)*E$147</f>
        <v>45585.75</v>
      </c>
      <c r="E147" s="150">
        <v>6</v>
      </c>
      <c r="F147" s="150">
        <f>7000*E147</f>
        <v>42000</v>
      </c>
      <c r="G147" s="150">
        <f>A147*2</f>
        <v>4600</v>
      </c>
      <c r="H147" s="150">
        <f>A147+25</f>
        <v>2325</v>
      </c>
      <c r="I147" s="150">
        <f>ROUNDUP(((22*H147^2)+(4397*H147))*0.0001/E147,-2)</f>
        <v>2200</v>
      </c>
    </row>
    <row r="148" spans="1:9" ht="15" customHeight="1" x14ac:dyDescent="0.15">
      <c r="A148" s="157"/>
      <c r="B148" s="23" t="s">
        <v>76</v>
      </c>
      <c r="C148" s="7">
        <v>10</v>
      </c>
      <c r="D148" s="8">
        <f>(説明!$G$39*1.05/C148)*E$147</f>
        <v>54702.899999999994</v>
      </c>
      <c r="E148" s="148"/>
      <c r="F148" s="148"/>
      <c r="G148" s="148"/>
      <c r="H148" s="148"/>
      <c r="I148" s="148"/>
    </row>
    <row r="149" spans="1:9" ht="15" customHeight="1" x14ac:dyDescent="0.15">
      <c r="A149" s="157"/>
      <c r="B149" s="23" t="s">
        <v>77</v>
      </c>
      <c r="C149" s="7">
        <v>8</v>
      </c>
      <c r="D149" s="8">
        <f>(説明!$G$39*1.05/C149)*E$147</f>
        <v>68378.625</v>
      </c>
      <c r="E149" s="148"/>
      <c r="F149" s="148"/>
      <c r="G149" s="148"/>
      <c r="H149" s="148"/>
      <c r="I149" s="148"/>
    </row>
    <row r="150" spans="1:9" ht="15" customHeight="1" x14ac:dyDescent="0.15">
      <c r="A150" s="157"/>
      <c r="B150" s="23" t="s">
        <v>78</v>
      </c>
      <c r="C150" s="7">
        <v>7</v>
      </c>
      <c r="D150" s="8">
        <f>(説明!$G$39*1.05/C150)*E$147</f>
        <v>78147</v>
      </c>
      <c r="E150" s="148"/>
      <c r="F150" s="148"/>
      <c r="G150" s="148"/>
      <c r="H150" s="148"/>
      <c r="I150" s="148"/>
    </row>
    <row r="151" spans="1:9" ht="15" customHeight="1" x14ac:dyDescent="0.15">
      <c r="A151" s="157"/>
      <c r="B151" s="23" t="s">
        <v>79</v>
      </c>
      <c r="C151" s="7">
        <v>6</v>
      </c>
      <c r="D151" s="8">
        <f>(説明!$G$39*1.05/C151)*E$147</f>
        <v>91171.5</v>
      </c>
      <c r="E151" s="148"/>
      <c r="F151" s="148"/>
      <c r="G151" s="148"/>
      <c r="H151" s="148"/>
      <c r="I151" s="148"/>
    </row>
    <row r="152" spans="1:9" ht="15" customHeight="1" x14ac:dyDescent="0.15">
      <c r="A152" s="157"/>
      <c r="B152" s="23" t="s">
        <v>80</v>
      </c>
      <c r="C152" s="7">
        <v>5</v>
      </c>
      <c r="D152" s="8">
        <f>(説明!$G$39*1.05/C152)*E$147</f>
        <v>109405.79999999999</v>
      </c>
      <c r="E152" s="148"/>
      <c r="F152" s="148"/>
      <c r="G152" s="148"/>
      <c r="H152" s="148"/>
      <c r="I152" s="148"/>
    </row>
    <row r="153" spans="1:9" ht="15" customHeight="1" x14ac:dyDescent="0.15">
      <c r="A153" s="157"/>
      <c r="B153" s="23" t="s">
        <v>81</v>
      </c>
      <c r="C153" s="7">
        <v>5</v>
      </c>
      <c r="D153" s="8">
        <f>(説明!$G$39*1.05/C153)*E$147</f>
        <v>109405.79999999999</v>
      </c>
      <c r="E153" s="153"/>
      <c r="F153" s="153"/>
      <c r="G153" s="153"/>
      <c r="H153" s="153"/>
      <c r="I153" s="153"/>
    </row>
    <row r="154" spans="1:9" x14ac:dyDescent="0.15">
      <c r="A154" t="s">
        <v>87</v>
      </c>
      <c r="B154" s="16"/>
      <c r="C154" s="16"/>
      <c r="D154" t="s">
        <v>91</v>
      </c>
      <c r="E154" s="17"/>
      <c r="F154" t="s">
        <v>93</v>
      </c>
      <c r="G154" s="17"/>
      <c r="H154" s="17"/>
      <c r="I154" s="88" t="s">
        <v>8</v>
      </c>
    </row>
    <row r="155" spans="1:9" ht="15" customHeight="1" thickBot="1" x14ac:dyDescent="0.2">
      <c r="A155" s="18" t="s">
        <v>1</v>
      </c>
      <c r="B155" s="19" t="s">
        <v>0</v>
      </c>
      <c r="C155" s="2" t="s">
        <v>6</v>
      </c>
      <c r="D155" s="20" t="s">
        <v>2</v>
      </c>
      <c r="E155" s="155" t="s">
        <v>3</v>
      </c>
      <c r="F155" s="155"/>
      <c r="G155" s="21" t="s">
        <v>4</v>
      </c>
      <c r="H155" s="21"/>
      <c r="I155" s="21" t="s">
        <v>5</v>
      </c>
    </row>
    <row r="156" spans="1:9" ht="15" customHeight="1" x14ac:dyDescent="0.15">
      <c r="A156" s="156">
        <v>2350</v>
      </c>
      <c r="B156" s="22" t="s">
        <v>68</v>
      </c>
      <c r="C156" s="5">
        <v>12</v>
      </c>
      <c r="D156" s="6">
        <f>(説明!$G$39*1.05/C156)*E$156</f>
        <v>45585.75</v>
      </c>
      <c r="E156" s="148">
        <v>6</v>
      </c>
      <c r="F156" s="148">
        <f>7000*E156</f>
        <v>42000</v>
      </c>
      <c r="G156" s="148">
        <f>A156*2</f>
        <v>4700</v>
      </c>
      <c r="H156" s="167">
        <f>A156+25</f>
        <v>2375</v>
      </c>
      <c r="I156" s="167">
        <f>ROUNDUP(((22*H156^2)+(4397*H156))*0.0001/E156,-2)</f>
        <v>2300</v>
      </c>
    </row>
    <row r="157" spans="1:9" ht="15" customHeight="1" x14ac:dyDescent="0.15">
      <c r="A157" s="157"/>
      <c r="B157" s="23" t="s">
        <v>76</v>
      </c>
      <c r="C157" s="7">
        <v>10</v>
      </c>
      <c r="D157" s="8">
        <f>(説明!$G$39*1.05/C157)*E$156</f>
        <v>54702.899999999994</v>
      </c>
      <c r="E157" s="148"/>
      <c r="F157" s="148"/>
      <c r="G157" s="148"/>
      <c r="H157" s="148"/>
      <c r="I157" s="148"/>
    </row>
    <row r="158" spans="1:9" ht="15" customHeight="1" x14ac:dyDescent="0.15">
      <c r="A158" s="157"/>
      <c r="B158" s="23" t="s">
        <v>77</v>
      </c>
      <c r="C158" s="7">
        <v>8</v>
      </c>
      <c r="D158" s="8">
        <f>(説明!$G$39*1.05/C158)*E$156</f>
        <v>68378.625</v>
      </c>
      <c r="E158" s="148"/>
      <c r="F158" s="148"/>
      <c r="G158" s="148"/>
      <c r="H158" s="148"/>
      <c r="I158" s="148"/>
    </row>
    <row r="159" spans="1:9" ht="15" customHeight="1" x14ac:dyDescent="0.15">
      <c r="A159" s="157"/>
      <c r="B159" s="23" t="s">
        <v>78</v>
      </c>
      <c r="C159" s="7">
        <v>7</v>
      </c>
      <c r="D159" s="8">
        <f>(説明!$G$39*1.05/C159)*E$156</f>
        <v>78147</v>
      </c>
      <c r="E159" s="148"/>
      <c r="F159" s="148"/>
      <c r="G159" s="148"/>
      <c r="H159" s="148"/>
      <c r="I159" s="148"/>
    </row>
    <row r="160" spans="1:9" ht="15" customHeight="1" x14ac:dyDescent="0.15">
      <c r="A160" s="157"/>
      <c r="B160" s="23" t="s">
        <v>79</v>
      </c>
      <c r="C160" s="7">
        <v>6</v>
      </c>
      <c r="D160" s="8">
        <f>(説明!$G$39*1.05/C160)*E$156</f>
        <v>91171.5</v>
      </c>
      <c r="E160" s="148"/>
      <c r="F160" s="148"/>
      <c r="G160" s="148"/>
      <c r="H160" s="148"/>
      <c r="I160" s="148"/>
    </row>
    <row r="161" spans="1:9" ht="15" customHeight="1" x14ac:dyDescent="0.15">
      <c r="A161" s="157"/>
      <c r="B161" s="23" t="s">
        <v>80</v>
      </c>
      <c r="C161" s="7">
        <v>5</v>
      </c>
      <c r="D161" s="8">
        <f>(説明!$G$39*1.05/C161)*E$156</f>
        <v>109405.79999999999</v>
      </c>
      <c r="E161" s="148"/>
      <c r="F161" s="148"/>
      <c r="G161" s="148"/>
      <c r="H161" s="148"/>
      <c r="I161" s="148"/>
    </row>
    <row r="162" spans="1:9" ht="15" customHeight="1" thickBot="1" x14ac:dyDescent="0.2">
      <c r="A162" s="160"/>
      <c r="B162" s="24" t="s">
        <v>81</v>
      </c>
      <c r="C162" s="9">
        <v>5</v>
      </c>
      <c r="D162" s="10">
        <f>(説明!$G$39*1.05/C162)*E$156</f>
        <v>109405.79999999999</v>
      </c>
      <c r="E162" s="149"/>
      <c r="F162" s="149"/>
      <c r="G162" s="149"/>
      <c r="H162" s="149"/>
      <c r="I162" s="149"/>
    </row>
    <row r="163" spans="1:9" ht="15" customHeight="1" thickTop="1" x14ac:dyDescent="0.15">
      <c r="A163" s="156">
        <v>2400</v>
      </c>
      <c r="B163" s="22" t="s">
        <v>68</v>
      </c>
      <c r="C163" s="5">
        <v>12</v>
      </c>
      <c r="D163" s="6">
        <f>(説明!$G$39*1.05/C163)*E$163</f>
        <v>45585.75</v>
      </c>
      <c r="E163" s="150">
        <v>6</v>
      </c>
      <c r="F163" s="150">
        <f>7000*E163</f>
        <v>42000</v>
      </c>
      <c r="G163" s="150">
        <f>A163*2</f>
        <v>4800</v>
      </c>
      <c r="H163" s="167">
        <f>A163+25</f>
        <v>2425</v>
      </c>
      <c r="I163" s="150">
        <f>ROUNDUP(((22*H163^2)+(4397*H163))*0.0001/E163,-2)</f>
        <v>2400</v>
      </c>
    </row>
    <row r="164" spans="1:9" ht="15" customHeight="1" x14ac:dyDescent="0.15">
      <c r="A164" s="157"/>
      <c r="B164" s="23" t="s">
        <v>76</v>
      </c>
      <c r="C164" s="7">
        <v>10</v>
      </c>
      <c r="D164" s="8">
        <f>(説明!$G$39*1.05/C164)*E$163</f>
        <v>54702.899999999994</v>
      </c>
      <c r="E164" s="148"/>
      <c r="F164" s="148"/>
      <c r="G164" s="148"/>
      <c r="H164" s="148"/>
      <c r="I164" s="148"/>
    </row>
    <row r="165" spans="1:9" ht="15" customHeight="1" x14ac:dyDescent="0.15">
      <c r="A165" s="157"/>
      <c r="B165" s="23" t="s">
        <v>77</v>
      </c>
      <c r="C165" s="7">
        <v>8</v>
      </c>
      <c r="D165" s="8">
        <f>(説明!$G$39*1.05/C165)*E$163</f>
        <v>68378.625</v>
      </c>
      <c r="E165" s="148"/>
      <c r="F165" s="148"/>
      <c r="G165" s="148"/>
      <c r="H165" s="148"/>
      <c r="I165" s="148"/>
    </row>
    <row r="166" spans="1:9" ht="15" customHeight="1" x14ac:dyDescent="0.15">
      <c r="A166" s="157"/>
      <c r="B166" s="23" t="s">
        <v>78</v>
      </c>
      <c r="C166" s="7">
        <v>7</v>
      </c>
      <c r="D166" s="8">
        <f>(説明!$G$39*1.05/C166)*E$163</f>
        <v>78147</v>
      </c>
      <c r="E166" s="148"/>
      <c r="F166" s="148"/>
      <c r="G166" s="148"/>
      <c r="H166" s="148"/>
      <c r="I166" s="148"/>
    </row>
    <row r="167" spans="1:9" ht="15" customHeight="1" x14ac:dyDescent="0.15">
      <c r="A167" s="157"/>
      <c r="B167" s="23" t="s">
        <v>79</v>
      </c>
      <c r="C167" s="7">
        <v>6</v>
      </c>
      <c r="D167" s="8">
        <f>(説明!$G$39*1.05/C167)*E$163</f>
        <v>91171.5</v>
      </c>
      <c r="E167" s="148"/>
      <c r="F167" s="148"/>
      <c r="G167" s="148"/>
      <c r="H167" s="148"/>
      <c r="I167" s="148"/>
    </row>
    <row r="168" spans="1:9" ht="15" customHeight="1" x14ac:dyDescent="0.15">
      <c r="A168" s="157"/>
      <c r="B168" s="23" t="s">
        <v>80</v>
      </c>
      <c r="C168" s="7">
        <v>5</v>
      </c>
      <c r="D168" s="8">
        <f>(説明!$G$39*1.05/C168)*E$163</f>
        <v>109405.79999999999</v>
      </c>
      <c r="E168" s="148"/>
      <c r="F168" s="148"/>
      <c r="G168" s="148"/>
      <c r="H168" s="148"/>
      <c r="I168" s="148"/>
    </row>
    <row r="169" spans="1:9" ht="15" customHeight="1" thickBot="1" x14ac:dyDescent="0.2">
      <c r="A169" s="158"/>
      <c r="B169" s="25" t="s">
        <v>81</v>
      </c>
      <c r="C169" s="11">
        <v>5</v>
      </c>
      <c r="D169" s="12">
        <f>(説明!$G$39*1.05/C169)*E$163</f>
        <v>109405.79999999999</v>
      </c>
      <c r="E169" s="149"/>
      <c r="F169" s="149"/>
      <c r="G169" s="149"/>
      <c r="H169" s="149"/>
      <c r="I169" s="149"/>
    </row>
    <row r="170" spans="1:9" ht="15" customHeight="1" thickTop="1" x14ac:dyDescent="0.15">
      <c r="A170" s="159">
        <v>2450</v>
      </c>
      <c r="B170" s="26" t="s">
        <v>68</v>
      </c>
      <c r="C170" s="13">
        <v>12</v>
      </c>
      <c r="D170" s="14">
        <f>(説明!$G$39*1.05/C170)*E$170</f>
        <v>45585.75</v>
      </c>
      <c r="E170" s="150">
        <v>6</v>
      </c>
      <c r="F170" s="150">
        <f>7000*E170</f>
        <v>42000</v>
      </c>
      <c r="G170" s="150">
        <f>A170*2</f>
        <v>4900</v>
      </c>
      <c r="H170" s="167">
        <f>A170+25</f>
        <v>2475</v>
      </c>
      <c r="I170" s="150">
        <f>ROUNDUP(((22*H170^2)+(4397*H170))*0.0001/E170,-2)</f>
        <v>2500</v>
      </c>
    </row>
    <row r="171" spans="1:9" ht="15" customHeight="1" x14ac:dyDescent="0.15">
      <c r="A171" s="157"/>
      <c r="B171" s="23" t="s">
        <v>76</v>
      </c>
      <c r="C171" s="7">
        <v>10</v>
      </c>
      <c r="D171" s="8">
        <f>(説明!$G$39*1.05/C171)*E$170</f>
        <v>54702.899999999994</v>
      </c>
      <c r="E171" s="148"/>
      <c r="F171" s="148"/>
      <c r="G171" s="148"/>
      <c r="H171" s="148"/>
      <c r="I171" s="148"/>
    </row>
    <row r="172" spans="1:9" ht="15" customHeight="1" x14ac:dyDescent="0.15">
      <c r="A172" s="157"/>
      <c r="B172" s="23" t="s">
        <v>77</v>
      </c>
      <c r="C172" s="7">
        <v>8</v>
      </c>
      <c r="D172" s="8">
        <f>(説明!$G$39*1.05/C172)*E$170</f>
        <v>68378.625</v>
      </c>
      <c r="E172" s="148"/>
      <c r="F172" s="148"/>
      <c r="G172" s="148"/>
      <c r="H172" s="148"/>
      <c r="I172" s="148"/>
    </row>
    <row r="173" spans="1:9" ht="15" customHeight="1" x14ac:dyDescent="0.15">
      <c r="A173" s="157"/>
      <c r="B173" s="23" t="s">
        <v>78</v>
      </c>
      <c r="C173" s="7">
        <v>7</v>
      </c>
      <c r="D173" s="8">
        <f>(説明!$G$39*1.05/C173)*E$170</f>
        <v>78147</v>
      </c>
      <c r="E173" s="148"/>
      <c r="F173" s="148"/>
      <c r="G173" s="148"/>
      <c r="H173" s="148"/>
      <c r="I173" s="148"/>
    </row>
    <row r="174" spans="1:9" ht="15" customHeight="1" x14ac:dyDescent="0.15">
      <c r="A174" s="157"/>
      <c r="B174" s="23" t="s">
        <v>79</v>
      </c>
      <c r="C174" s="7">
        <v>6</v>
      </c>
      <c r="D174" s="8">
        <f>(説明!$G$39*1.05/C174)*E$170</f>
        <v>91171.5</v>
      </c>
      <c r="E174" s="148"/>
      <c r="F174" s="148"/>
      <c r="G174" s="148"/>
      <c r="H174" s="148"/>
      <c r="I174" s="148"/>
    </row>
    <row r="175" spans="1:9" ht="15" customHeight="1" x14ac:dyDescent="0.15">
      <c r="A175" s="157"/>
      <c r="B175" s="23" t="s">
        <v>80</v>
      </c>
      <c r="C175" s="7">
        <v>5</v>
      </c>
      <c r="D175" s="8">
        <f>(説明!$G$39*1.05/C175)*E$170</f>
        <v>109405.79999999999</v>
      </c>
      <c r="E175" s="148"/>
      <c r="F175" s="148"/>
      <c r="G175" s="148"/>
      <c r="H175" s="148"/>
      <c r="I175" s="148"/>
    </row>
    <row r="176" spans="1:9" ht="15" customHeight="1" thickBot="1" x14ac:dyDescent="0.2">
      <c r="A176" s="158"/>
      <c r="B176" s="25" t="s">
        <v>81</v>
      </c>
      <c r="C176" s="11">
        <v>5</v>
      </c>
      <c r="D176" s="12">
        <f>(説明!$G$39*1.05/C176)*E$170</f>
        <v>109405.79999999999</v>
      </c>
      <c r="E176" s="148"/>
      <c r="F176" s="148"/>
      <c r="G176" s="148"/>
      <c r="H176" s="148"/>
      <c r="I176" s="148"/>
    </row>
    <row r="177" spans="1:9" ht="15" customHeight="1" thickTop="1" x14ac:dyDescent="0.15">
      <c r="A177" s="161">
        <v>2500</v>
      </c>
      <c r="B177" s="68" t="s">
        <v>68</v>
      </c>
      <c r="C177" s="69">
        <v>13</v>
      </c>
      <c r="D177" s="70">
        <f>(説明!$G$39*1.05/C177)*E$177</f>
        <v>49092.346153846156</v>
      </c>
      <c r="E177" s="151">
        <v>7</v>
      </c>
      <c r="F177" s="151">
        <f>7000*E177</f>
        <v>49000</v>
      </c>
      <c r="G177" s="151">
        <f>A177*2</f>
        <v>5000</v>
      </c>
      <c r="H177" s="151">
        <f>A177+25</f>
        <v>2525</v>
      </c>
      <c r="I177" s="151">
        <f>ROUNDUP(((22*H177^2)+(4397*H177))*0.0001/E177,-2)</f>
        <v>2200</v>
      </c>
    </row>
    <row r="178" spans="1:9" ht="15" customHeight="1" x14ac:dyDescent="0.15">
      <c r="A178" s="157"/>
      <c r="B178" s="23" t="s">
        <v>76</v>
      </c>
      <c r="C178" s="7">
        <v>10</v>
      </c>
      <c r="D178" s="8">
        <f>(説明!$G$39*1.05/C178)*E$177</f>
        <v>63820.049999999996</v>
      </c>
      <c r="E178" s="148"/>
      <c r="F178" s="148"/>
      <c r="G178" s="148"/>
      <c r="H178" s="148"/>
      <c r="I178" s="148"/>
    </row>
    <row r="179" spans="1:9" ht="15" customHeight="1" x14ac:dyDescent="0.15">
      <c r="A179" s="157"/>
      <c r="B179" s="23" t="s">
        <v>77</v>
      </c>
      <c r="C179" s="7">
        <v>8</v>
      </c>
      <c r="D179" s="8">
        <f>(説明!$G$39*1.05/C179)*E$177</f>
        <v>79775.0625</v>
      </c>
      <c r="E179" s="148"/>
      <c r="F179" s="148"/>
      <c r="G179" s="148"/>
      <c r="H179" s="148"/>
      <c r="I179" s="148"/>
    </row>
    <row r="180" spans="1:9" ht="15" customHeight="1" x14ac:dyDescent="0.15">
      <c r="A180" s="157"/>
      <c r="B180" s="23" t="s">
        <v>78</v>
      </c>
      <c r="C180" s="7">
        <v>7</v>
      </c>
      <c r="D180" s="8">
        <f>(説明!$G$39*1.05/C180)*E$177</f>
        <v>91171.5</v>
      </c>
      <c r="E180" s="148"/>
      <c r="F180" s="148"/>
      <c r="G180" s="148"/>
      <c r="H180" s="148"/>
      <c r="I180" s="148"/>
    </row>
    <row r="181" spans="1:9" ht="15" customHeight="1" x14ac:dyDescent="0.15">
      <c r="A181" s="157"/>
      <c r="B181" s="23" t="s">
        <v>79</v>
      </c>
      <c r="C181" s="7">
        <v>6</v>
      </c>
      <c r="D181" s="8">
        <f>(説明!$G$39*1.05/C181)*E$177</f>
        <v>106366.75</v>
      </c>
      <c r="E181" s="148"/>
      <c r="F181" s="148"/>
      <c r="G181" s="148"/>
      <c r="H181" s="148"/>
      <c r="I181" s="148"/>
    </row>
    <row r="182" spans="1:9" ht="15" customHeight="1" x14ac:dyDescent="0.15">
      <c r="A182" s="157"/>
      <c r="B182" s="23" t="s">
        <v>80</v>
      </c>
      <c r="C182" s="7">
        <v>6</v>
      </c>
      <c r="D182" s="8">
        <f>(説明!$G$39*1.05/C182)*E$177</f>
        <v>106366.75</v>
      </c>
      <c r="E182" s="148"/>
      <c r="F182" s="148"/>
      <c r="G182" s="148"/>
      <c r="H182" s="148"/>
      <c r="I182" s="148"/>
    </row>
    <row r="183" spans="1:9" ht="15" customHeight="1" thickBot="1" x14ac:dyDescent="0.2">
      <c r="A183" s="160"/>
      <c r="B183" s="24" t="s">
        <v>81</v>
      </c>
      <c r="C183" s="9">
        <v>5</v>
      </c>
      <c r="D183" s="10">
        <f>(説明!$G$39*1.05/C183)*E$177</f>
        <v>127640.09999999999</v>
      </c>
      <c r="E183" s="149"/>
      <c r="F183" s="149"/>
      <c r="G183" s="149"/>
      <c r="H183" s="149"/>
      <c r="I183" s="149"/>
    </row>
    <row r="184" spans="1:9" ht="15" customHeight="1" thickTop="1" x14ac:dyDescent="0.15">
      <c r="A184" s="159">
        <v>2550</v>
      </c>
      <c r="B184" s="26" t="s">
        <v>68</v>
      </c>
      <c r="C184" s="13">
        <v>13</v>
      </c>
      <c r="D184" s="14">
        <f>(説明!$G$39*1.05/C184)*E$184</f>
        <v>49092.346153846156</v>
      </c>
      <c r="E184" s="150">
        <v>7</v>
      </c>
      <c r="F184" s="150">
        <f>7000*E184</f>
        <v>49000</v>
      </c>
      <c r="G184" s="150">
        <f>A184*2</f>
        <v>5100</v>
      </c>
      <c r="H184" s="167">
        <f>A184+25</f>
        <v>2575</v>
      </c>
      <c r="I184" s="150">
        <f>ROUNDUP(((22*H184^2)+(4397*H184))*0.0001/E184,-2)</f>
        <v>2300</v>
      </c>
    </row>
    <row r="185" spans="1:9" ht="15" customHeight="1" x14ac:dyDescent="0.15">
      <c r="A185" s="157"/>
      <c r="B185" s="23" t="s">
        <v>76</v>
      </c>
      <c r="C185" s="7">
        <v>10</v>
      </c>
      <c r="D185" s="8">
        <f>(説明!$G$39*1.05/C185)*E$184</f>
        <v>63820.049999999996</v>
      </c>
      <c r="E185" s="148"/>
      <c r="F185" s="148"/>
      <c r="G185" s="148"/>
      <c r="H185" s="148"/>
      <c r="I185" s="148"/>
    </row>
    <row r="186" spans="1:9" ht="15" customHeight="1" x14ac:dyDescent="0.15">
      <c r="A186" s="157"/>
      <c r="B186" s="23" t="s">
        <v>77</v>
      </c>
      <c r="C186" s="7">
        <v>8</v>
      </c>
      <c r="D186" s="8">
        <f>(説明!$G$39*1.05/C186)*E$184</f>
        <v>79775.0625</v>
      </c>
      <c r="E186" s="148"/>
      <c r="F186" s="148"/>
      <c r="G186" s="148"/>
      <c r="H186" s="148"/>
      <c r="I186" s="148"/>
    </row>
    <row r="187" spans="1:9" ht="15" customHeight="1" x14ac:dyDescent="0.15">
      <c r="A187" s="157"/>
      <c r="B187" s="23" t="s">
        <v>78</v>
      </c>
      <c r="C187" s="7">
        <v>7</v>
      </c>
      <c r="D187" s="8">
        <f>(説明!$G$39*1.05/C187)*E$184</f>
        <v>91171.5</v>
      </c>
      <c r="E187" s="148"/>
      <c r="F187" s="148"/>
      <c r="G187" s="148"/>
      <c r="H187" s="148"/>
      <c r="I187" s="148"/>
    </row>
    <row r="188" spans="1:9" ht="15" customHeight="1" x14ac:dyDescent="0.15">
      <c r="A188" s="157"/>
      <c r="B188" s="23" t="s">
        <v>79</v>
      </c>
      <c r="C188" s="7">
        <v>6</v>
      </c>
      <c r="D188" s="8">
        <f>(説明!$G$39*1.05/C188)*E$184</f>
        <v>106366.75</v>
      </c>
      <c r="E188" s="148"/>
      <c r="F188" s="148"/>
      <c r="G188" s="148"/>
      <c r="H188" s="148"/>
      <c r="I188" s="148"/>
    </row>
    <row r="189" spans="1:9" ht="15" customHeight="1" x14ac:dyDescent="0.15">
      <c r="A189" s="157"/>
      <c r="B189" s="23" t="s">
        <v>80</v>
      </c>
      <c r="C189" s="7">
        <v>6</v>
      </c>
      <c r="D189" s="8">
        <f>(説明!$G$39*1.05/C189)*E$184</f>
        <v>106366.75</v>
      </c>
      <c r="E189" s="148"/>
      <c r="F189" s="148"/>
      <c r="G189" s="148"/>
      <c r="H189" s="148"/>
      <c r="I189" s="148"/>
    </row>
    <row r="190" spans="1:9" ht="15" customHeight="1" thickBot="1" x14ac:dyDescent="0.2">
      <c r="A190" s="160"/>
      <c r="B190" s="24" t="s">
        <v>81</v>
      </c>
      <c r="C190" s="9">
        <v>5</v>
      </c>
      <c r="D190" s="10">
        <f>(説明!$G$39*1.05/C190)*E$184</f>
        <v>127640.09999999999</v>
      </c>
      <c r="E190" s="149"/>
      <c r="F190" s="149"/>
      <c r="G190" s="149"/>
      <c r="H190" s="149"/>
      <c r="I190" s="149"/>
    </row>
    <row r="191" spans="1:9" ht="15" customHeight="1" thickTop="1" x14ac:dyDescent="0.15">
      <c r="A191" s="156">
        <v>2600</v>
      </c>
      <c r="B191" s="22" t="s">
        <v>68</v>
      </c>
      <c r="C191" s="5">
        <v>13</v>
      </c>
      <c r="D191" s="6">
        <f>(説明!$G$39*1.05/C191)*E$191</f>
        <v>49092.346153846156</v>
      </c>
      <c r="E191" s="150">
        <v>7</v>
      </c>
      <c r="F191" s="150">
        <f>7000*E191</f>
        <v>49000</v>
      </c>
      <c r="G191" s="150">
        <f>A191*2</f>
        <v>5200</v>
      </c>
      <c r="H191" s="167">
        <f>A191+25</f>
        <v>2625</v>
      </c>
      <c r="I191" s="150">
        <f>ROUNDUP(((22*H191^2)+(4397*H191))*0.0001/E191,-2)</f>
        <v>2400</v>
      </c>
    </row>
    <row r="192" spans="1:9" ht="15" customHeight="1" x14ac:dyDescent="0.15">
      <c r="A192" s="157"/>
      <c r="B192" s="23" t="s">
        <v>76</v>
      </c>
      <c r="C192" s="7">
        <v>10</v>
      </c>
      <c r="D192" s="8">
        <f>(説明!$G$39*1.05/C192)*E$191</f>
        <v>63820.049999999996</v>
      </c>
      <c r="E192" s="148"/>
      <c r="F192" s="148"/>
      <c r="G192" s="148"/>
      <c r="H192" s="148"/>
      <c r="I192" s="148"/>
    </row>
    <row r="193" spans="1:9" ht="15" customHeight="1" x14ac:dyDescent="0.15">
      <c r="A193" s="157"/>
      <c r="B193" s="23" t="s">
        <v>77</v>
      </c>
      <c r="C193" s="7">
        <v>8</v>
      </c>
      <c r="D193" s="8">
        <f>(説明!$G$39*1.05/C193)*E$191</f>
        <v>79775.0625</v>
      </c>
      <c r="E193" s="148"/>
      <c r="F193" s="148"/>
      <c r="G193" s="148"/>
      <c r="H193" s="148"/>
      <c r="I193" s="148"/>
    </row>
    <row r="194" spans="1:9" ht="15" customHeight="1" x14ac:dyDescent="0.15">
      <c r="A194" s="157"/>
      <c r="B194" s="23" t="s">
        <v>78</v>
      </c>
      <c r="C194" s="7">
        <v>7</v>
      </c>
      <c r="D194" s="8">
        <f>(説明!$G$39*1.05/C194)*E$191</f>
        <v>91171.5</v>
      </c>
      <c r="E194" s="148"/>
      <c r="F194" s="148"/>
      <c r="G194" s="148"/>
      <c r="H194" s="148"/>
      <c r="I194" s="148"/>
    </row>
    <row r="195" spans="1:9" ht="15" customHeight="1" x14ac:dyDescent="0.15">
      <c r="A195" s="157"/>
      <c r="B195" s="23" t="s">
        <v>79</v>
      </c>
      <c r="C195" s="7">
        <v>6</v>
      </c>
      <c r="D195" s="8">
        <f>(説明!$G$39*1.05/C195)*E$191</f>
        <v>106366.75</v>
      </c>
      <c r="E195" s="148"/>
      <c r="F195" s="148"/>
      <c r="G195" s="148"/>
      <c r="H195" s="148"/>
      <c r="I195" s="148"/>
    </row>
    <row r="196" spans="1:9" ht="15" customHeight="1" x14ac:dyDescent="0.15">
      <c r="A196" s="157"/>
      <c r="B196" s="23" t="s">
        <v>80</v>
      </c>
      <c r="C196" s="7">
        <v>6</v>
      </c>
      <c r="D196" s="8">
        <f>(説明!$G$39*1.05/C196)*E$191</f>
        <v>106366.75</v>
      </c>
      <c r="E196" s="148"/>
      <c r="F196" s="148"/>
      <c r="G196" s="148"/>
      <c r="H196" s="148"/>
      <c r="I196" s="148"/>
    </row>
    <row r="197" spans="1:9" ht="15" customHeight="1" thickBot="1" x14ac:dyDescent="0.2">
      <c r="A197" s="158"/>
      <c r="B197" s="25" t="s">
        <v>81</v>
      </c>
      <c r="C197" s="11">
        <v>5</v>
      </c>
      <c r="D197" s="12">
        <f>(説明!$G$39*1.05/C197)*E$191</f>
        <v>127640.09999999999</v>
      </c>
      <c r="E197" s="149"/>
      <c r="F197" s="149"/>
      <c r="G197" s="149"/>
      <c r="H197" s="149"/>
      <c r="I197" s="149"/>
    </row>
    <row r="198" spans="1:9" ht="15" customHeight="1" thickTop="1" x14ac:dyDescent="0.15">
      <c r="A198" s="159">
        <v>2650</v>
      </c>
      <c r="B198" s="26" t="s">
        <v>68</v>
      </c>
      <c r="C198" s="13">
        <v>13</v>
      </c>
      <c r="D198" s="14">
        <f>(説明!$G$39*1.05/C198)*E$198</f>
        <v>49092.346153846156</v>
      </c>
      <c r="E198" s="150">
        <v>7</v>
      </c>
      <c r="F198" s="150">
        <f>7000*E198</f>
        <v>49000</v>
      </c>
      <c r="G198" s="150">
        <f>A198*2</f>
        <v>5300</v>
      </c>
      <c r="H198" s="150">
        <f>A198+25</f>
        <v>2675</v>
      </c>
      <c r="I198" s="150">
        <f>ROUNDUP(((22*H198^2)+(4397*H198))*0.0001/E198,-2)</f>
        <v>2500</v>
      </c>
    </row>
    <row r="199" spans="1:9" ht="15" customHeight="1" x14ac:dyDescent="0.15">
      <c r="A199" s="157"/>
      <c r="B199" s="23" t="s">
        <v>76</v>
      </c>
      <c r="C199" s="7">
        <v>10</v>
      </c>
      <c r="D199" s="8">
        <f>(説明!$G$39*1.05/C199)*E$198</f>
        <v>63820.049999999996</v>
      </c>
      <c r="E199" s="148"/>
      <c r="F199" s="148"/>
      <c r="G199" s="148"/>
      <c r="H199" s="148"/>
      <c r="I199" s="148"/>
    </row>
    <row r="200" spans="1:9" ht="15" customHeight="1" x14ac:dyDescent="0.15">
      <c r="A200" s="157"/>
      <c r="B200" s="23" t="s">
        <v>77</v>
      </c>
      <c r="C200" s="7">
        <v>8</v>
      </c>
      <c r="D200" s="8">
        <f>(説明!$G$39*1.05/C200)*E$198</f>
        <v>79775.0625</v>
      </c>
      <c r="E200" s="148"/>
      <c r="F200" s="148"/>
      <c r="G200" s="148"/>
      <c r="H200" s="148"/>
      <c r="I200" s="148"/>
    </row>
    <row r="201" spans="1:9" ht="15" customHeight="1" x14ac:dyDescent="0.15">
      <c r="A201" s="157"/>
      <c r="B201" s="23" t="s">
        <v>78</v>
      </c>
      <c r="C201" s="7">
        <v>7</v>
      </c>
      <c r="D201" s="8">
        <f>(説明!$G$39*1.05/C201)*E$198</f>
        <v>91171.5</v>
      </c>
      <c r="E201" s="148"/>
      <c r="F201" s="148"/>
      <c r="G201" s="148"/>
      <c r="H201" s="148"/>
      <c r="I201" s="148"/>
    </row>
    <row r="202" spans="1:9" ht="15" customHeight="1" x14ac:dyDescent="0.15">
      <c r="A202" s="157"/>
      <c r="B202" s="23" t="s">
        <v>79</v>
      </c>
      <c r="C202" s="7">
        <v>6</v>
      </c>
      <c r="D202" s="8">
        <f>(説明!$G$39*1.05/C202)*E$198</f>
        <v>106366.75</v>
      </c>
      <c r="E202" s="148"/>
      <c r="F202" s="148"/>
      <c r="G202" s="148"/>
      <c r="H202" s="148"/>
      <c r="I202" s="148"/>
    </row>
    <row r="203" spans="1:9" ht="15" customHeight="1" x14ac:dyDescent="0.15">
      <c r="A203" s="157"/>
      <c r="B203" s="23" t="s">
        <v>80</v>
      </c>
      <c r="C203" s="7">
        <v>6</v>
      </c>
      <c r="D203" s="8">
        <f>(説明!$G$39*1.05/C203)*E$198</f>
        <v>106366.75</v>
      </c>
      <c r="E203" s="148"/>
      <c r="F203" s="148"/>
      <c r="G203" s="148"/>
      <c r="H203" s="148"/>
      <c r="I203" s="148"/>
    </row>
    <row r="204" spans="1:9" ht="15" customHeight="1" x14ac:dyDescent="0.15">
      <c r="A204" s="162"/>
      <c r="B204" s="71" t="s">
        <v>81</v>
      </c>
      <c r="C204" s="72">
        <v>5</v>
      </c>
      <c r="D204" s="65">
        <f>(説明!$G$39*1.05/C204)*E$198</f>
        <v>127640.09999999999</v>
      </c>
      <c r="E204" s="154"/>
      <c r="F204" s="154"/>
      <c r="G204" s="154"/>
      <c r="H204" s="154"/>
      <c r="I204" s="154"/>
    </row>
    <row r="205" spans="1:9" x14ac:dyDescent="0.15">
      <c r="A205" t="s">
        <v>87</v>
      </c>
      <c r="B205" s="16"/>
      <c r="C205" s="16"/>
      <c r="D205" t="s">
        <v>91</v>
      </c>
      <c r="E205" s="17"/>
      <c r="F205" t="s">
        <v>93</v>
      </c>
      <c r="G205" s="17"/>
      <c r="H205" s="17"/>
      <c r="I205" s="88" t="s">
        <v>8</v>
      </c>
    </row>
    <row r="206" spans="1:9" ht="15" customHeight="1" thickBot="1" x14ac:dyDescent="0.2">
      <c r="A206" s="18" t="s">
        <v>1</v>
      </c>
      <c r="B206" s="19" t="s">
        <v>0</v>
      </c>
      <c r="C206" s="3" t="s">
        <v>6</v>
      </c>
      <c r="D206" s="20" t="s">
        <v>2</v>
      </c>
      <c r="E206" s="155" t="s">
        <v>3</v>
      </c>
      <c r="F206" s="155"/>
      <c r="G206" s="21" t="s">
        <v>4</v>
      </c>
      <c r="H206" s="21"/>
      <c r="I206" s="21" t="s">
        <v>5</v>
      </c>
    </row>
    <row r="207" spans="1:9" ht="15" customHeight="1" x14ac:dyDescent="0.15">
      <c r="A207" s="156">
        <v>2700</v>
      </c>
      <c r="B207" s="22" t="s">
        <v>68</v>
      </c>
      <c r="C207" s="28">
        <v>13</v>
      </c>
      <c r="D207" s="6">
        <f>(説明!$G$39*1.05/C207)*E$207</f>
        <v>49092.346153846156</v>
      </c>
      <c r="E207" s="148">
        <v>7</v>
      </c>
      <c r="F207" s="148">
        <f>7000*E207</f>
        <v>49000</v>
      </c>
      <c r="G207" s="148">
        <f>A207*2</f>
        <v>5400</v>
      </c>
      <c r="H207" s="167">
        <f>A207+25</f>
        <v>2725</v>
      </c>
      <c r="I207" s="167">
        <f>ROUNDUP(((22*H207^2)+(4397*H207))*0.0001/E207,-2)</f>
        <v>2600</v>
      </c>
    </row>
    <row r="208" spans="1:9" ht="15" customHeight="1" x14ac:dyDescent="0.15">
      <c r="A208" s="157"/>
      <c r="B208" s="23" t="s">
        <v>76</v>
      </c>
      <c r="C208" s="7">
        <v>10</v>
      </c>
      <c r="D208" s="8">
        <f>(説明!$G$39*1.05/C208)*E$207</f>
        <v>63820.049999999996</v>
      </c>
      <c r="E208" s="148"/>
      <c r="F208" s="148"/>
      <c r="G208" s="148"/>
      <c r="H208" s="148"/>
      <c r="I208" s="148"/>
    </row>
    <row r="209" spans="1:9" ht="15" customHeight="1" x14ac:dyDescent="0.15">
      <c r="A209" s="157"/>
      <c r="B209" s="23" t="s">
        <v>77</v>
      </c>
      <c r="C209" s="7">
        <v>8</v>
      </c>
      <c r="D209" s="8">
        <f>(説明!$G$39*1.05/C209)*E$207</f>
        <v>79775.0625</v>
      </c>
      <c r="E209" s="148"/>
      <c r="F209" s="148"/>
      <c r="G209" s="148"/>
      <c r="H209" s="148"/>
      <c r="I209" s="148"/>
    </row>
    <row r="210" spans="1:9" ht="15" customHeight="1" x14ac:dyDescent="0.15">
      <c r="A210" s="157"/>
      <c r="B210" s="23" t="s">
        <v>78</v>
      </c>
      <c r="C210" s="7">
        <v>7</v>
      </c>
      <c r="D210" s="8">
        <f>(説明!$G$39*1.05/C210)*E$207</f>
        <v>91171.5</v>
      </c>
      <c r="E210" s="148"/>
      <c r="F210" s="148"/>
      <c r="G210" s="148"/>
      <c r="H210" s="148"/>
      <c r="I210" s="148"/>
    </row>
    <row r="211" spans="1:9" ht="15" customHeight="1" x14ac:dyDescent="0.15">
      <c r="A211" s="157"/>
      <c r="B211" s="23" t="s">
        <v>79</v>
      </c>
      <c r="C211" s="7">
        <v>6</v>
      </c>
      <c r="D211" s="8">
        <f>(説明!$G$39*1.05/C211)*E$207</f>
        <v>106366.75</v>
      </c>
      <c r="E211" s="148"/>
      <c r="F211" s="148"/>
      <c r="G211" s="148"/>
      <c r="H211" s="148"/>
      <c r="I211" s="148"/>
    </row>
    <row r="212" spans="1:9" ht="15" customHeight="1" x14ac:dyDescent="0.15">
      <c r="A212" s="157"/>
      <c r="B212" s="23" t="s">
        <v>80</v>
      </c>
      <c r="C212" s="7">
        <v>5</v>
      </c>
      <c r="D212" s="8">
        <f>(説明!$G$39*1.05/C212)*E$207</f>
        <v>127640.09999999999</v>
      </c>
      <c r="E212" s="148"/>
      <c r="F212" s="148"/>
      <c r="G212" s="148"/>
      <c r="H212" s="148"/>
      <c r="I212" s="148"/>
    </row>
    <row r="213" spans="1:9" ht="15" customHeight="1" thickBot="1" x14ac:dyDescent="0.2">
      <c r="A213" s="160"/>
      <c r="B213" s="24" t="s">
        <v>81</v>
      </c>
      <c r="C213" s="9">
        <v>5</v>
      </c>
      <c r="D213" s="10">
        <f>(説明!$G$39*1.05/C213)*E$207</f>
        <v>127640.09999999999</v>
      </c>
      <c r="E213" s="149"/>
      <c r="F213" s="149"/>
      <c r="G213" s="149"/>
      <c r="H213" s="149"/>
      <c r="I213" s="149"/>
    </row>
    <row r="214" spans="1:9" ht="15" customHeight="1" thickTop="1" x14ac:dyDescent="0.15">
      <c r="A214" s="156">
        <v>2750</v>
      </c>
      <c r="B214" s="22" t="s">
        <v>68</v>
      </c>
      <c r="C214" s="5">
        <v>13</v>
      </c>
      <c r="D214" s="6">
        <f>(説明!$G$39*1.05/C214)*E$214</f>
        <v>49092.346153846156</v>
      </c>
      <c r="E214" s="150">
        <v>7</v>
      </c>
      <c r="F214" s="150">
        <f>7000*E214</f>
        <v>49000</v>
      </c>
      <c r="G214" s="150">
        <f>A214*2</f>
        <v>5500</v>
      </c>
      <c r="H214" s="167">
        <f>A214+25</f>
        <v>2775</v>
      </c>
      <c r="I214" s="150">
        <f>ROUNDUP(((22*H214^2)+(4397*H214))*0.0001/E214,-2)</f>
        <v>2600</v>
      </c>
    </row>
    <row r="215" spans="1:9" ht="15" customHeight="1" x14ac:dyDescent="0.15">
      <c r="A215" s="157"/>
      <c r="B215" s="23" t="s">
        <v>76</v>
      </c>
      <c r="C215" s="7">
        <v>10</v>
      </c>
      <c r="D215" s="8">
        <f>(説明!$G$39*1.05/C215)*E$214</f>
        <v>63820.049999999996</v>
      </c>
      <c r="E215" s="148"/>
      <c r="F215" s="148"/>
      <c r="G215" s="148"/>
      <c r="H215" s="148"/>
      <c r="I215" s="148"/>
    </row>
    <row r="216" spans="1:9" ht="15" customHeight="1" x14ac:dyDescent="0.15">
      <c r="A216" s="157"/>
      <c r="B216" s="23" t="s">
        <v>77</v>
      </c>
      <c r="C216" s="7">
        <v>8</v>
      </c>
      <c r="D216" s="8">
        <f>(説明!$G$39*1.05/C216)*E$214</f>
        <v>79775.0625</v>
      </c>
      <c r="E216" s="148"/>
      <c r="F216" s="148"/>
      <c r="G216" s="148"/>
      <c r="H216" s="148"/>
      <c r="I216" s="148"/>
    </row>
    <row r="217" spans="1:9" ht="15" customHeight="1" x14ac:dyDescent="0.15">
      <c r="A217" s="157"/>
      <c r="B217" s="23" t="s">
        <v>78</v>
      </c>
      <c r="C217" s="7">
        <v>7</v>
      </c>
      <c r="D217" s="8">
        <f>(説明!$G$39*1.05/C217)*E$214</f>
        <v>91171.5</v>
      </c>
      <c r="E217" s="148"/>
      <c r="F217" s="148"/>
      <c r="G217" s="148"/>
      <c r="H217" s="148"/>
      <c r="I217" s="148"/>
    </row>
    <row r="218" spans="1:9" ht="15" customHeight="1" x14ac:dyDescent="0.15">
      <c r="A218" s="157"/>
      <c r="B218" s="23" t="s">
        <v>79</v>
      </c>
      <c r="C218" s="7">
        <v>6</v>
      </c>
      <c r="D218" s="8">
        <f>(説明!$G$39*1.05/C218)*E$214</f>
        <v>106366.75</v>
      </c>
      <c r="E218" s="148"/>
      <c r="F218" s="148"/>
      <c r="G218" s="148"/>
      <c r="H218" s="148"/>
      <c r="I218" s="148"/>
    </row>
    <row r="219" spans="1:9" ht="15" customHeight="1" x14ac:dyDescent="0.15">
      <c r="A219" s="157"/>
      <c r="B219" s="23" t="s">
        <v>80</v>
      </c>
      <c r="C219" s="7">
        <v>5</v>
      </c>
      <c r="D219" s="8">
        <f>(説明!$G$39*1.05/C219)*E$214</f>
        <v>127640.09999999999</v>
      </c>
      <c r="E219" s="148"/>
      <c r="F219" s="148"/>
      <c r="G219" s="148"/>
      <c r="H219" s="148"/>
      <c r="I219" s="148"/>
    </row>
    <row r="220" spans="1:9" ht="15" customHeight="1" thickBot="1" x14ac:dyDescent="0.2">
      <c r="A220" s="158"/>
      <c r="B220" s="25" t="s">
        <v>81</v>
      </c>
      <c r="C220" s="11">
        <v>5</v>
      </c>
      <c r="D220" s="12">
        <f>(説明!$G$39*1.05/C220)*E$214</f>
        <v>127640.09999999999</v>
      </c>
      <c r="E220" s="149"/>
      <c r="F220" s="149"/>
      <c r="G220" s="149"/>
      <c r="H220" s="149"/>
      <c r="I220" s="149"/>
    </row>
    <row r="221" spans="1:9" ht="15" customHeight="1" thickTop="1" x14ac:dyDescent="0.15">
      <c r="A221" s="159">
        <v>2800</v>
      </c>
      <c r="B221" s="26" t="s">
        <v>68</v>
      </c>
      <c r="C221" s="13">
        <v>13</v>
      </c>
      <c r="D221" s="14">
        <f>(説明!$G$39*1.05/C221)*E$221</f>
        <v>49092.346153846156</v>
      </c>
      <c r="E221" s="150">
        <v>7</v>
      </c>
      <c r="F221" s="150">
        <f>7000*E221</f>
        <v>49000</v>
      </c>
      <c r="G221" s="150">
        <f>A221*2</f>
        <v>5600</v>
      </c>
      <c r="H221" s="167">
        <f>A221+25</f>
        <v>2825</v>
      </c>
      <c r="I221" s="150">
        <f>ROUNDUP(((22*H221^2)+(4397*H221))*0.0001/E221,-2)</f>
        <v>2700</v>
      </c>
    </row>
    <row r="222" spans="1:9" ht="15" customHeight="1" x14ac:dyDescent="0.15">
      <c r="A222" s="157"/>
      <c r="B222" s="23" t="s">
        <v>76</v>
      </c>
      <c r="C222" s="7">
        <v>10</v>
      </c>
      <c r="D222" s="8">
        <f>(説明!$G$39*1.05/C222)*E$221</f>
        <v>63820.049999999996</v>
      </c>
      <c r="E222" s="148"/>
      <c r="F222" s="148"/>
      <c r="G222" s="148"/>
      <c r="H222" s="148"/>
      <c r="I222" s="148"/>
    </row>
    <row r="223" spans="1:9" ht="15" customHeight="1" x14ac:dyDescent="0.15">
      <c r="A223" s="157"/>
      <c r="B223" s="23" t="s">
        <v>77</v>
      </c>
      <c r="C223" s="7">
        <v>8</v>
      </c>
      <c r="D223" s="8">
        <f>(説明!$G$39*1.05/C223)*E$221</f>
        <v>79775.0625</v>
      </c>
      <c r="E223" s="148"/>
      <c r="F223" s="148"/>
      <c r="G223" s="148"/>
      <c r="H223" s="148"/>
      <c r="I223" s="148"/>
    </row>
    <row r="224" spans="1:9" ht="15" customHeight="1" x14ac:dyDescent="0.15">
      <c r="A224" s="157"/>
      <c r="B224" s="23" t="s">
        <v>78</v>
      </c>
      <c r="C224" s="7">
        <v>7</v>
      </c>
      <c r="D224" s="8">
        <f>(説明!$G$39*1.05/C224)*E$221</f>
        <v>91171.5</v>
      </c>
      <c r="E224" s="148"/>
      <c r="F224" s="148"/>
      <c r="G224" s="148"/>
      <c r="H224" s="148"/>
      <c r="I224" s="148"/>
    </row>
    <row r="225" spans="1:9" ht="15" customHeight="1" x14ac:dyDescent="0.15">
      <c r="A225" s="157"/>
      <c r="B225" s="23" t="s">
        <v>79</v>
      </c>
      <c r="C225" s="7">
        <v>6</v>
      </c>
      <c r="D225" s="8">
        <f>(説明!$G$39*1.05/C225)*E$221</f>
        <v>106366.75</v>
      </c>
      <c r="E225" s="148"/>
      <c r="F225" s="148"/>
      <c r="G225" s="148"/>
      <c r="H225" s="148"/>
      <c r="I225" s="148"/>
    </row>
    <row r="226" spans="1:9" ht="15" customHeight="1" x14ac:dyDescent="0.15">
      <c r="A226" s="157"/>
      <c r="B226" s="23" t="s">
        <v>80</v>
      </c>
      <c r="C226" s="7">
        <v>5</v>
      </c>
      <c r="D226" s="8">
        <f>(説明!$G$39*1.05/C226)*E$221</f>
        <v>127640.09999999999</v>
      </c>
      <c r="E226" s="148"/>
      <c r="F226" s="148"/>
      <c r="G226" s="148"/>
      <c r="H226" s="148"/>
      <c r="I226" s="148"/>
    </row>
    <row r="227" spans="1:9" ht="15" customHeight="1" thickBot="1" x14ac:dyDescent="0.2">
      <c r="A227" s="158"/>
      <c r="B227" s="25" t="s">
        <v>81</v>
      </c>
      <c r="C227" s="11">
        <v>5</v>
      </c>
      <c r="D227" s="12">
        <f>(説明!$G$39*1.05/C227)*E$221</f>
        <v>127640.09999999999</v>
      </c>
      <c r="E227" s="148"/>
      <c r="F227" s="148"/>
      <c r="G227" s="148"/>
      <c r="H227" s="148"/>
      <c r="I227" s="148"/>
    </row>
    <row r="228" spans="1:9" ht="15" customHeight="1" thickTop="1" x14ac:dyDescent="0.15">
      <c r="A228" s="161">
        <v>2850</v>
      </c>
      <c r="B228" s="68" t="s">
        <v>68</v>
      </c>
      <c r="C228" s="69">
        <v>13</v>
      </c>
      <c r="D228" s="70">
        <f>(説明!$G$39*1.05/C228)*E$228</f>
        <v>56105.538461538461</v>
      </c>
      <c r="E228" s="151">
        <v>8</v>
      </c>
      <c r="F228" s="151">
        <f>7000*E228</f>
        <v>56000</v>
      </c>
      <c r="G228" s="151">
        <f>A228*2</f>
        <v>5700</v>
      </c>
      <c r="H228" s="151">
        <f>A228+25</f>
        <v>2875</v>
      </c>
      <c r="I228" s="151">
        <f>ROUNDUP(((22*H228^2)+(4397*H228))*0.0001/E228,-2)</f>
        <v>2500</v>
      </c>
    </row>
    <row r="229" spans="1:9" ht="15" customHeight="1" x14ac:dyDescent="0.15">
      <c r="A229" s="157"/>
      <c r="B229" s="23" t="s">
        <v>76</v>
      </c>
      <c r="C229" s="7">
        <v>11</v>
      </c>
      <c r="D229" s="8">
        <f>(説明!$G$39*1.05/C229)*E$228</f>
        <v>66306.545454545456</v>
      </c>
      <c r="E229" s="148"/>
      <c r="F229" s="148"/>
      <c r="G229" s="148"/>
      <c r="H229" s="148"/>
      <c r="I229" s="148"/>
    </row>
    <row r="230" spans="1:9" ht="15" customHeight="1" x14ac:dyDescent="0.15">
      <c r="A230" s="157"/>
      <c r="B230" s="23" t="s">
        <v>77</v>
      </c>
      <c r="C230" s="7">
        <v>9</v>
      </c>
      <c r="D230" s="8">
        <f>(説明!$G$39*1.05/C230)*E$228</f>
        <v>81041.333333333328</v>
      </c>
      <c r="E230" s="148"/>
      <c r="F230" s="148"/>
      <c r="G230" s="148"/>
      <c r="H230" s="148"/>
      <c r="I230" s="148"/>
    </row>
    <row r="231" spans="1:9" ht="15" customHeight="1" x14ac:dyDescent="0.15">
      <c r="A231" s="157"/>
      <c r="B231" s="23" t="s">
        <v>78</v>
      </c>
      <c r="C231" s="7">
        <v>7</v>
      </c>
      <c r="D231" s="8">
        <f>(説明!$G$39*1.05/C231)*E$228</f>
        <v>104196</v>
      </c>
      <c r="E231" s="148"/>
      <c r="F231" s="148"/>
      <c r="G231" s="148"/>
      <c r="H231" s="148"/>
      <c r="I231" s="148"/>
    </row>
    <row r="232" spans="1:9" ht="15" customHeight="1" x14ac:dyDescent="0.15">
      <c r="A232" s="157"/>
      <c r="B232" s="23" t="s">
        <v>79</v>
      </c>
      <c r="C232" s="7">
        <v>6</v>
      </c>
      <c r="D232" s="8">
        <f>(説明!$G$39*1.05/C232)*E$228</f>
        <v>121562</v>
      </c>
      <c r="E232" s="148"/>
      <c r="F232" s="148"/>
      <c r="G232" s="148"/>
      <c r="H232" s="148"/>
      <c r="I232" s="148"/>
    </row>
    <row r="233" spans="1:9" ht="15" customHeight="1" x14ac:dyDescent="0.15">
      <c r="A233" s="157"/>
      <c r="B233" s="23" t="s">
        <v>80</v>
      </c>
      <c r="C233" s="7">
        <v>6</v>
      </c>
      <c r="D233" s="8">
        <f>(説明!$G$39*1.05/C233)*E$228</f>
        <v>121562</v>
      </c>
      <c r="E233" s="148"/>
      <c r="F233" s="148"/>
      <c r="G233" s="148"/>
      <c r="H233" s="148"/>
      <c r="I233" s="148"/>
    </row>
    <row r="234" spans="1:9" ht="15" customHeight="1" thickBot="1" x14ac:dyDescent="0.2">
      <c r="A234" s="160"/>
      <c r="B234" s="24" t="s">
        <v>81</v>
      </c>
      <c r="C234" s="9">
        <v>5</v>
      </c>
      <c r="D234" s="10">
        <f>(説明!$G$39*1.05/C234)*E$228</f>
        <v>145874.4</v>
      </c>
      <c r="E234" s="149"/>
      <c r="F234" s="149"/>
      <c r="G234" s="149"/>
      <c r="H234" s="149"/>
      <c r="I234" s="149"/>
    </row>
    <row r="235" spans="1:9" ht="15" customHeight="1" thickTop="1" x14ac:dyDescent="0.15">
      <c r="A235" s="159">
        <v>2900</v>
      </c>
      <c r="B235" s="26" t="s">
        <v>68</v>
      </c>
      <c r="C235" s="13">
        <v>13</v>
      </c>
      <c r="D235" s="14">
        <f>(説明!$G$39*1.05/C235)*E$235</f>
        <v>56105.538461538461</v>
      </c>
      <c r="E235" s="150">
        <v>8</v>
      </c>
      <c r="F235" s="150">
        <f>7000*E235</f>
        <v>56000</v>
      </c>
      <c r="G235" s="150">
        <f>A235*2</f>
        <v>5800</v>
      </c>
      <c r="H235" s="167">
        <f>A235+25</f>
        <v>2925</v>
      </c>
      <c r="I235" s="150">
        <f>ROUNDUP(((22*H235^2)+(4397*H235))*0.0001/E235,-2)</f>
        <v>2600</v>
      </c>
    </row>
    <row r="236" spans="1:9" ht="15" customHeight="1" x14ac:dyDescent="0.15">
      <c r="A236" s="157"/>
      <c r="B236" s="23" t="s">
        <v>76</v>
      </c>
      <c r="C236" s="7">
        <v>11</v>
      </c>
      <c r="D236" s="8">
        <f>(説明!$G$39*1.05/C236)*E$235</f>
        <v>66306.545454545456</v>
      </c>
      <c r="E236" s="148"/>
      <c r="F236" s="148"/>
      <c r="G236" s="148"/>
      <c r="H236" s="148"/>
      <c r="I236" s="148"/>
    </row>
    <row r="237" spans="1:9" ht="15" customHeight="1" x14ac:dyDescent="0.15">
      <c r="A237" s="157"/>
      <c r="B237" s="23" t="s">
        <v>77</v>
      </c>
      <c r="C237" s="7">
        <v>9</v>
      </c>
      <c r="D237" s="8">
        <f>(説明!$G$39*1.05/C237)*E$235</f>
        <v>81041.333333333328</v>
      </c>
      <c r="E237" s="148"/>
      <c r="F237" s="148"/>
      <c r="G237" s="148"/>
      <c r="H237" s="148"/>
      <c r="I237" s="148"/>
    </row>
    <row r="238" spans="1:9" ht="15" customHeight="1" x14ac:dyDescent="0.15">
      <c r="A238" s="157"/>
      <c r="B238" s="23" t="s">
        <v>78</v>
      </c>
      <c r="C238" s="7">
        <v>7</v>
      </c>
      <c r="D238" s="8">
        <f>(説明!$G$39*1.05/C238)*E$235</f>
        <v>104196</v>
      </c>
      <c r="E238" s="148"/>
      <c r="F238" s="148"/>
      <c r="G238" s="148"/>
      <c r="H238" s="148"/>
      <c r="I238" s="148"/>
    </row>
    <row r="239" spans="1:9" ht="15" customHeight="1" x14ac:dyDescent="0.15">
      <c r="A239" s="157"/>
      <c r="B239" s="23" t="s">
        <v>79</v>
      </c>
      <c r="C239" s="7">
        <v>6</v>
      </c>
      <c r="D239" s="8">
        <f>(説明!$G$39*1.05/C239)*E$235</f>
        <v>121562</v>
      </c>
      <c r="E239" s="148"/>
      <c r="F239" s="148"/>
      <c r="G239" s="148"/>
      <c r="H239" s="148"/>
      <c r="I239" s="148"/>
    </row>
    <row r="240" spans="1:9" ht="15" customHeight="1" x14ac:dyDescent="0.15">
      <c r="A240" s="157"/>
      <c r="B240" s="23" t="s">
        <v>80</v>
      </c>
      <c r="C240" s="7">
        <v>6</v>
      </c>
      <c r="D240" s="8">
        <f>(説明!$G$39*1.05/C240)*E$235</f>
        <v>121562</v>
      </c>
      <c r="E240" s="148"/>
      <c r="F240" s="148"/>
      <c r="G240" s="148"/>
      <c r="H240" s="148"/>
      <c r="I240" s="148"/>
    </row>
    <row r="241" spans="1:9" ht="15" customHeight="1" thickBot="1" x14ac:dyDescent="0.2">
      <c r="A241" s="158"/>
      <c r="B241" s="25" t="s">
        <v>81</v>
      </c>
      <c r="C241" s="11">
        <v>5</v>
      </c>
      <c r="D241" s="12">
        <f>(説明!$G$39*1.05/C241)*E$235</f>
        <v>145874.4</v>
      </c>
      <c r="E241" s="148"/>
      <c r="F241" s="148"/>
      <c r="G241" s="148"/>
      <c r="H241" s="148"/>
      <c r="I241" s="148"/>
    </row>
    <row r="242" spans="1:9" ht="15" customHeight="1" thickTop="1" x14ac:dyDescent="0.15">
      <c r="A242" s="161">
        <v>2950</v>
      </c>
      <c r="B242" s="68" t="s">
        <v>68</v>
      </c>
      <c r="C242" s="69">
        <v>13</v>
      </c>
      <c r="D242" s="70">
        <f>(説明!$G$39*1.05/C242)*E$242</f>
        <v>56105.538461538461</v>
      </c>
      <c r="E242" s="151">
        <v>8</v>
      </c>
      <c r="F242" s="151">
        <f>7000*E242</f>
        <v>56000</v>
      </c>
      <c r="G242" s="151">
        <f>A242*2</f>
        <v>5900</v>
      </c>
      <c r="H242" s="151">
        <f>A242+25</f>
        <v>2975</v>
      </c>
      <c r="I242" s="151">
        <f>ROUNDUP(((22*H242^2)+(4397*H242))*0.0001/E242,-2)</f>
        <v>2600</v>
      </c>
    </row>
    <row r="243" spans="1:9" ht="15" customHeight="1" x14ac:dyDescent="0.15">
      <c r="A243" s="157"/>
      <c r="B243" s="23" t="s">
        <v>76</v>
      </c>
      <c r="C243" s="7">
        <v>10</v>
      </c>
      <c r="D243" s="8">
        <f>(説明!$G$39*1.05/C243)*E$242</f>
        <v>72937.2</v>
      </c>
      <c r="E243" s="148"/>
      <c r="F243" s="148"/>
      <c r="G243" s="148"/>
      <c r="H243" s="148"/>
      <c r="I243" s="148"/>
    </row>
    <row r="244" spans="1:9" ht="15" customHeight="1" x14ac:dyDescent="0.15">
      <c r="A244" s="157"/>
      <c r="B244" s="23" t="s">
        <v>77</v>
      </c>
      <c r="C244" s="7">
        <v>9</v>
      </c>
      <c r="D244" s="8">
        <f>(説明!$G$39*1.05/C244)*E$242</f>
        <v>81041.333333333328</v>
      </c>
      <c r="E244" s="148"/>
      <c r="F244" s="148"/>
      <c r="G244" s="148"/>
      <c r="H244" s="148"/>
      <c r="I244" s="148"/>
    </row>
    <row r="245" spans="1:9" ht="15" customHeight="1" x14ac:dyDescent="0.15">
      <c r="A245" s="157"/>
      <c r="B245" s="23" t="s">
        <v>78</v>
      </c>
      <c r="C245" s="7">
        <v>7</v>
      </c>
      <c r="D245" s="8">
        <f>(説明!$G$39*1.05/C245)*E$242</f>
        <v>104196</v>
      </c>
      <c r="E245" s="148"/>
      <c r="F245" s="148"/>
      <c r="G245" s="148"/>
      <c r="H245" s="148"/>
      <c r="I245" s="148"/>
    </row>
    <row r="246" spans="1:9" ht="15" customHeight="1" x14ac:dyDescent="0.15">
      <c r="A246" s="157"/>
      <c r="B246" s="23" t="s">
        <v>79</v>
      </c>
      <c r="C246" s="7">
        <v>6</v>
      </c>
      <c r="D246" s="8">
        <f>(説明!$G$39*1.05/C246)*E$242</f>
        <v>121562</v>
      </c>
      <c r="E246" s="148"/>
      <c r="F246" s="148"/>
      <c r="G246" s="148"/>
      <c r="H246" s="148"/>
      <c r="I246" s="148"/>
    </row>
    <row r="247" spans="1:9" ht="15" customHeight="1" x14ac:dyDescent="0.15">
      <c r="A247" s="157"/>
      <c r="B247" s="23" t="s">
        <v>80</v>
      </c>
      <c r="C247" s="7">
        <v>6</v>
      </c>
      <c r="D247" s="8">
        <f>(説明!$G$39*1.05/C247)*E$242</f>
        <v>121562</v>
      </c>
      <c r="E247" s="148"/>
      <c r="F247" s="148"/>
      <c r="G247" s="148"/>
      <c r="H247" s="148"/>
      <c r="I247" s="148"/>
    </row>
    <row r="248" spans="1:9" ht="15" customHeight="1" thickBot="1" x14ac:dyDescent="0.2">
      <c r="A248" s="160"/>
      <c r="B248" s="24" t="s">
        <v>81</v>
      </c>
      <c r="C248" s="9">
        <v>5</v>
      </c>
      <c r="D248" s="10">
        <f>(説明!$G$39*1.05/C248)*E$242</f>
        <v>145874.4</v>
      </c>
      <c r="E248" s="149"/>
      <c r="F248" s="149"/>
      <c r="G248" s="149"/>
      <c r="H248" s="149"/>
      <c r="I248" s="149"/>
    </row>
    <row r="249" spans="1:9" ht="15" customHeight="1" thickTop="1" x14ac:dyDescent="0.15">
      <c r="A249" s="159">
        <v>3000</v>
      </c>
      <c r="B249" s="26" t="s">
        <v>68</v>
      </c>
      <c r="C249" s="13">
        <v>13</v>
      </c>
      <c r="D249" s="14">
        <f>(説明!$G$39*1.05/C249)*E$249</f>
        <v>56105.538461538461</v>
      </c>
      <c r="E249" s="150">
        <v>8</v>
      </c>
      <c r="F249" s="150">
        <f>7000*E249</f>
        <v>56000</v>
      </c>
      <c r="G249" s="150">
        <f>A249*2</f>
        <v>6000</v>
      </c>
      <c r="H249" s="167">
        <f>A249+25</f>
        <v>3025</v>
      </c>
      <c r="I249" s="150">
        <f>ROUNDUP(((22*H249^2)+(4397*H249))*0.0001/E249,-2)</f>
        <v>2700</v>
      </c>
    </row>
    <row r="250" spans="1:9" ht="15" customHeight="1" x14ac:dyDescent="0.15">
      <c r="A250" s="157"/>
      <c r="B250" s="23" t="s">
        <v>76</v>
      </c>
      <c r="C250" s="7">
        <v>10</v>
      </c>
      <c r="D250" s="8">
        <f>(説明!$G$39*1.05/C250)*E$249</f>
        <v>72937.2</v>
      </c>
      <c r="E250" s="148"/>
      <c r="F250" s="148"/>
      <c r="G250" s="148"/>
      <c r="H250" s="148"/>
      <c r="I250" s="148"/>
    </row>
    <row r="251" spans="1:9" ht="15" customHeight="1" x14ac:dyDescent="0.15">
      <c r="A251" s="157"/>
      <c r="B251" s="23" t="s">
        <v>77</v>
      </c>
      <c r="C251" s="7">
        <v>9</v>
      </c>
      <c r="D251" s="8">
        <f>(説明!$G$39*1.05/C251)*E$249</f>
        <v>81041.333333333328</v>
      </c>
      <c r="E251" s="148"/>
      <c r="F251" s="148"/>
      <c r="G251" s="148"/>
      <c r="H251" s="148"/>
      <c r="I251" s="148"/>
    </row>
    <row r="252" spans="1:9" ht="15" customHeight="1" x14ac:dyDescent="0.15">
      <c r="A252" s="157"/>
      <c r="B252" s="23" t="s">
        <v>78</v>
      </c>
      <c r="C252" s="7">
        <v>7</v>
      </c>
      <c r="D252" s="8">
        <f>(説明!$G$39*1.05/C252)*E$249</f>
        <v>104196</v>
      </c>
      <c r="E252" s="148"/>
      <c r="F252" s="148"/>
      <c r="G252" s="148"/>
      <c r="H252" s="148"/>
      <c r="I252" s="148"/>
    </row>
    <row r="253" spans="1:9" ht="15" customHeight="1" x14ac:dyDescent="0.15">
      <c r="A253" s="157"/>
      <c r="B253" s="23" t="s">
        <v>79</v>
      </c>
      <c r="C253" s="7">
        <v>6</v>
      </c>
      <c r="D253" s="8">
        <f>(説明!$G$39*1.05/C253)*E$249</f>
        <v>121562</v>
      </c>
      <c r="E253" s="148"/>
      <c r="F253" s="148"/>
      <c r="G253" s="148"/>
      <c r="H253" s="148"/>
      <c r="I253" s="148"/>
    </row>
    <row r="254" spans="1:9" ht="15" customHeight="1" x14ac:dyDescent="0.15">
      <c r="A254" s="157"/>
      <c r="B254" s="23" t="s">
        <v>80</v>
      </c>
      <c r="C254" s="7">
        <v>6</v>
      </c>
      <c r="D254" s="8">
        <f>(説明!$G$39*1.05/C254)*E$249</f>
        <v>121562</v>
      </c>
      <c r="E254" s="148"/>
      <c r="F254" s="148"/>
      <c r="G254" s="148"/>
      <c r="H254" s="148"/>
      <c r="I254" s="148"/>
    </row>
    <row r="255" spans="1:9" ht="15" customHeight="1" thickBot="1" x14ac:dyDescent="0.2">
      <c r="A255" s="157"/>
      <c r="B255" s="23" t="s">
        <v>81</v>
      </c>
      <c r="C255" s="7">
        <v>5</v>
      </c>
      <c r="D255" s="8">
        <f>(説明!$G$39*1.05/C255)*E$249</f>
        <v>145874.4</v>
      </c>
      <c r="E255" s="153"/>
      <c r="F255" s="153"/>
      <c r="G255" s="153"/>
      <c r="H255" s="149"/>
      <c r="I255" s="153"/>
    </row>
    <row r="256" spans="1:9" ht="14.25" thickTop="1" x14ac:dyDescent="0.15">
      <c r="A256" s="15"/>
      <c r="B256" s="16"/>
      <c r="C256" s="16"/>
      <c r="D256" s="17"/>
      <c r="E256" s="17"/>
      <c r="F256" s="17"/>
      <c r="G256" s="17"/>
      <c r="H256" s="17"/>
      <c r="I256" s="17"/>
    </row>
  </sheetData>
  <mergeCells count="215">
    <mergeCell ref="G198:G204"/>
    <mergeCell ref="G191:G197"/>
    <mergeCell ref="G184:G190"/>
    <mergeCell ref="G177:G183"/>
    <mergeCell ref="G214:G220"/>
    <mergeCell ref="G207:G213"/>
    <mergeCell ref="G249:G255"/>
    <mergeCell ref="G228:G234"/>
    <mergeCell ref="G221:G227"/>
    <mergeCell ref="G235:G241"/>
    <mergeCell ref="G242:G248"/>
    <mergeCell ref="G96:G102"/>
    <mergeCell ref="G119:G125"/>
    <mergeCell ref="G112:G118"/>
    <mergeCell ref="G105:G111"/>
    <mergeCell ref="G147:G153"/>
    <mergeCell ref="G140:G146"/>
    <mergeCell ref="G133:G139"/>
    <mergeCell ref="G126:G132"/>
    <mergeCell ref="G170:G176"/>
    <mergeCell ref="G163:G169"/>
    <mergeCell ref="G156:G162"/>
    <mergeCell ref="G68:G74"/>
    <mergeCell ref="G61:G67"/>
    <mergeCell ref="G54:G60"/>
    <mergeCell ref="G89:G95"/>
    <mergeCell ref="G82:G88"/>
    <mergeCell ref="G75:G81"/>
    <mergeCell ref="G10:G16"/>
    <mergeCell ref="G3:G9"/>
    <mergeCell ref="G45:G51"/>
    <mergeCell ref="G38:G44"/>
    <mergeCell ref="G31:G37"/>
    <mergeCell ref="G24:G30"/>
    <mergeCell ref="F119:F125"/>
    <mergeCell ref="F112:F118"/>
    <mergeCell ref="F105:F111"/>
    <mergeCell ref="F96:F102"/>
    <mergeCell ref="F75:F81"/>
    <mergeCell ref="F68:F74"/>
    <mergeCell ref="E104:F104"/>
    <mergeCell ref="F89:F95"/>
    <mergeCell ref="E96:E102"/>
    <mergeCell ref="F82:F88"/>
    <mergeCell ref="A249:A255"/>
    <mergeCell ref="E249:E255"/>
    <mergeCell ref="F147:F153"/>
    <mergeCell ref="F140:F146"/>
    <mergeCell ref="F133:F139"/>
    <mergeCell ref="F126:F132"/>
    <mergeCell ref="F214:F220"/>
    <mergeCell ref="F207:F213"/>
    <mergeCell ref="F198:F204"/>
    <mergeCell ref="F191:F197"/>
    <mergeCell ref="F184:F190"/>
    <mergeCell ref="F177:F183"/>
    <mergeCell ref="F170:F176"/>
    <mergeCell ref="F163:F169"/>
    <mergeCell ref="F221:F227"/>
    <mergeCell ref="F249:F255"/>
    <mergeCell ref="F242:F248"/>
    <mergeCell ref="F235:F241"/>
    <mergeCell ref="F228:F234"/>
    <mergeCell ref="E206:F206"/>
    <mergeCell ref="A214:A220"/>
    <mergeCell ref="E214:E220"/>
    <mergeCell ref="A221:A227"/>
    <mergeCell ref="E221:E227"/>
    <mergeCell ref="A228:A234"/>
    <mergeCell ref="E228:E234"/>
    <mergeCell ref="A235:A241"/>
    <mergeCell ref="E235:E241"/>
    <mergeCell ref="A242:A248"/>
    <mergeCell ref="E242:E248"/>
    <mergeCell ref="A177:A183"/>
    <mergeCell ref="E177:E183"/>
    <mergeCell ref="A184:A190"/>
    <mergeCell ref="E184:E190"/>
    <mergeCell ref="A191:A197"/>
    <mergeCell ref="E191:E197"/>
    <mergeCell ref="A198:A204"/>
    <mergeCell ref="E198:E204"/>
    <mergeCell ref="A207:A213"/>
    <mergeCell ref="E207:E213"/>
    <mergeCell ref="A147:A153"/>
    <mergeCell ref="E147:E153"/>
    <mergeCell ref="E155:F155"/>
    <mergeCell ref="A156:A162"/>
    <mergeCell ref="E156:E162"/>
    <mergeCell ref="A163:A169"/>
    <mergeCell ref="E163:E169"/>
    <mergeCell ref="F156:F162"/>
    <mergeCell ref="A170:A176"/>
    <mergeCell ref="E170:E176"/>
    <mergeCell ref="A119:A125"/>
    <mergeCell ref="E119:E125"/>
    <mergeCell ref="A105:A111"/>
    <mergeCell ref="A126:A132"/>
    <mergeCell ref="E126:E132"/>
    <mergeCell ref="A133:A139"/>
    <mergeCell ref="E133:E139"/>
    <mergeCell ref="A140:A146"/>
    <mergeCell ref="E140:E146"/>
    <mergeCell ref="A89:A95"/>
    <mergeCell ref="E105:E111"/>
    <mergeCell ref="A112:A118"/>
    <mergeCell ref="E112:E118"/>
    <mergeCell ref="A75:A81"/>
    <mergeCell ref="E75:E81"/>
    <mergeCell ref="A82:A88"/>
    <mergeCell ref="E82:E88"/>
    <mergeCell ref="E89:E95"/>
    <mergeCell ref="A96:A102"/>
    <mergeCell ref="A61:A67"/>
    <mergeCell ref="E61:E67"/>
    <mergeCell ref="E38:E44"/>
    <mergeCell ref="F38:F44"/>
    <mergeCell ref="A31:A37"/>
    <mergeCell ref="A68:A74"/>
    <mergeCell ref="F45:F51"/>
    <mergeCell ref="F54:F60"/>
    <mergeCell ref="F61:F67"/>
    <mergeCell ref="E45:E51"/>
    <mergeCell ref="E68:E74"/>
    <mergeCell ref="E53:F53"/>
    <mergeCell ref="A54:A60"/>
    <mergeCell ref="E54:E60"/>
    <mergeCell ref="A3:A9"/>
    <mergeCell ref="A24:A30"/>
    <mergeCell ref="A17:A23"/>
    <mergeCell ref="A10:A16"/>
    <mergeCell ref="F3:F9"/>
    <mergeCell ref="G17:G23"/>
    <mergeCell ref="E2:F2"/>
    <mergeCell ref="A45:A51"/>
    <mergeCell ref="A38:A44"/>
    <mergeCell ref="E31:E37"/>
    <mergeCell ref="E24:E30"/>
    <mergeCell ref="E17:E23"/>
    <mergeCell ref="E10:E16"/>
    <mergeCell ref="E3:E9"/>
    <mergeCell ref="F31:F37"/>
    <mergeCell ref="F24:F30"/>
    <mergeCell ref="F17:F23"/>
    <mergeCell ref="F10:F16"/>
    <mergeCell ref="I38:I44"/>
    <mergeCell ref="I31:I37"/>
    <mergeCell ref="I68:I74"/>
    <mergeCell ref="I61:I67"/>
    <mergeCell ref="I54:I60"/>
    <mergeCell ref="I3:I9"/>
    <mergeCell ref="I10:I16"/>
    <mergeCell ref="I24:I30"/>
    <mergeCell ref="I17:I23"/>
    <mergeCell ref="I214:I220"/>
    <mergeCell ref="I207:I213"/>
    <mergeCell ref="I198:I204"/>
    <mergeCell ref="I191:I197"/>
    <mergeCell ref="I184:I190"/>
    <mergeCell ref="I177:I183"/>
    <mergeCell ref="I170:I176"/>
    <mergeCell ref="I163:I169"/>
    <mergeCell ref="I156:I162"/>
    <mergeCell ref="H24:H30"/>
    <mergeCell ref="H17:H23"/>
    <mergeCell ref="H10:H16"/>
    <mergeCell ref="H3:H9"/>
    <mergeCell ref="I147:I153"/>
    <mergeCell ref="I140:I146"/>
    <mergeCell ref="H38:H44"/>
    <mergeCell ref="H31:H37"/>
    <mergeCell ref="H89:H95"/>
    <mergeCell ref="H82:H88"/>
    <mergeCell ref="H75:H81"/>
    <mergeCell ref="H68:H74"/>
    <mergeCell ref="H61:H67"/>
    <mergeCell ref="H54:H60"/>
    <mergeCell ref="I105:I111"/>
    <mergeCell ref="I133:I139"/>
    <mergeCell ref="I126:I132"/>
    <mergeCell ref="I119:I125"/>
    <mergeCell ref="I112:I118"/>
    <mergeCell ref="I96:I102"/>
    <mergeCell ref="I89:I95"/>
    <mergeCell ref="I82:I88"/>
    <mergeCell ref="I75:I81"/>
    <mergeCell ref="I45:I51"/>
    <mergeCell ref="H214:H220"/>
    <mergeCell ref="H207:H213"/>
    <mergeCell ref="H198:H204"/>
    <mergeCell ref="H191:H197"/>
    <mergeCell ref="H184:H190"/>
    <mergeCell ref="H177:H183"/>
    <mergeCell ref="H170:H176"/>
    <mergeCell ref="H163:H169"/>
    <mergeCell ref="H156:H162"/>
    <mergeCell ref="H119:H125"/>
    <mergeCell ref="H112:H118"/>
    <mergeCell ref="H105:H111"/>
    <mergeCell ref="H96:H102"/>
    <mergeCell ref="H147:H153"/>
    <mergeCell ref="H140:H146"/>
    <mergeCell ref="H133:H139"/>
    <mergeCell ref="H126:H132"/>
    <mergeCell ref="H45:H51"/>
    <mergeCell ref="I221:I227"/>
    <mergeCell ref="I249:I255"/>
    <mergeCell ref="I242:I248"/>
    <mergeCell ref="I235:I241"/>
    <mergeCell ref="I228:I234"/>
    <mergeCell ref="H235:H241"/>
    <mergeCell ref="H228:H234"/>
    <mergeCell ref="H221:H227"/>
    <mergeCell ref="H249:H255"/>
    <mergeCell ref="H242:H248"/>
  </mergeCells>
  <phoneticPr fontId="2"/>
  <pageMargins left="0.75"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31"/>
  </sheetPr>
  <dimension ref="A1:L256"/>
  <sheetViews>
    <sheetView zoomScaleNormal="100" workbookViewId="0">
      <selection activeCell="A2" sqref="A2"/>
    </sheetView>
  </sheetViews>
  <sheetFormatPr defaultRowHeight="13.5" x14ac:dyDescent="0.15"/>
  <cols>
    <col min="1" max="1" width="13.5" bestFit="1" customWidth="1"/>
    <col min="2" max="2" width="14.25" bestFit="1" customWidth="1"/>
    <col min="3" max="3" width="8.5" customWidth="1"/>
    <col min="8" max="8" width="0" hidden="1" customWidth="1"/>
    <col min="11" max="11" width="4.5" customWidth="1"/>
    <col min="12" max="12" width="2.875" customWidth="1"/>
  </cols>
  <sheetData>
    <row r="1" spans="1:12" x14ac:dyDescent="0.15">
      <c r="A1" t="s">
        <v>53</v>
      </c>
      <c r="D1" t="s">
        <v>94</v>
      </c>
      <c r="G1" s="27"/>
      <c r="I1" s="88" t="s">
        <v>66</v>
      </c>
    </row>
    <row r="2" spans="1:12" ht="15" customHeight="1" thickBot="1" x14ac:dyDescent="0.2">
      <c r="A2" s="1" t="s">
        <v>1</v>
      </c>
      <c r="B2" s="1" t="s">
        <v>0</v>
      </c>
      <c r="C2" s="34" t="s">
        <v>6</v>
      </c>
      <c r="D2" s="3" t="s">
        <v>2</v>
      </c>
      <c r="E2" s="163" t="s">
        <v>3</v>
      </c>
      <c r="F2" s="163"/>
      <c r="G2" s="2" t="s">
        <v>4</v>
      </c>
      <c r="H2" s="2"/>
      <c r="I2" s="2" t="s">
        <v>5</v>
      </c>
    </row>
    <row r="3" spans="1:12" ht="15" customHeight="1" x14ac:dyDescent="0.15">
      <c r="A3" s="156">
        <v>1550</v>
      </c>
      <c r="B3" s="29" t="s">
        <v>68</v>
      </c>
      <c r="C3" s="35">
        <v>12</v>
      </c>
      <c r="D3" s="6">
        <f>(説明!$G$42*1.05/C3)*E$3</f>
        <v>15039.5</v>
      </c>
      <c r="E3" s="148">
        <v>4</v>
      </c>
      <c r="F3" s="148">
        <f>7000*E3</f>
        <v>28000</v>
      </c>
      <c r="G3" s="148">
        <f>A3*2</f>
        <v>3100</v>
      </c>
      <c r="H3" s="167">
        <f>A3+25</f>
        <v>1575</v>
      </c>
      <c r="I3" s="167">
        <f>ROUNDUP(((25*H3^2)+(2853*H3))*0.0001/E3,-2)</f>
        <v>1700</v>
      </c>
      <c r="K3" s="4"/>
      <c r="L3" s="4"/>
    </row>
    <row r="4" spans="1:12" ht="15" customHeight="1" x14ac:dyDescent="0.15">
      <c r="A4" s="157"/>
      <c r="B4" s="30" t="s">
        <v>76</v>
      </c>
      <c r="C4" s="36">
        <v>10</v>
      </c>
      <c r="D4" s="8">
        <f>(説明!$G$42*1.05/C4)*E$3</f>
        <v>18047.400000000001</v>
      </c>
      <c r="E4" s="148"/>
      <c r="F4" s="148"/>
      <c r="G4" s="148"/>
      <c r="H4" s="148"/>
      <c r="I4" s="148"/>
      <c r="K4" s="4"/>
      <c r="L4" s="4"/>
    </row>
    <row r="5" spans="1:12" ht="15" customHeight="1" x14ac:dyDescent="0.15">
      <c r="A5" s="157"/>
      <c r="B5" s="30" t="s">
        <v>77</v>
      </c>
      <c r="C5" s="36">
        <v>8</v>
      </c>
      <c r="D5" s="8">
        <f>(説明!$G$42*1.05/C5)*E$3</f>
        <v>22559.25</v>
      </c>
      <c r="E5" s="148"/>
      <c r="F5" s="148"/>
      <c r="G5" s="148"/>
      <c r="H5" s="148"/>
      <c r="I5" s="148"/>
      <c r="K5" s="4"/>
      <c r="L5" s="4"/>
    </row>
    <row r="6" spans="1:12" ht="15" customHeight="1" x14ac:dyDescent="0.15">
      <c r="A6" s="157"/>
      <c r="B6" s="30" t="s">
        <v>78</v>
      </c>
      <c r="C6" s="36">
        <v>7</v>
      </c>
      <c r="D6" s="8">
        <f>(説明!$G$42*1.05/C6)*E$3</f>
        <v>25782</v>
      </c>
      <c r="E6" s="148"/>
      <c r="F6" s="148"/>
      <c r="G6" s="148"/>
      <c r="H6" s="148"/>
      <c r="I6" s="148"/>
      <c r="K6" s="4"/>
      <c r="L6" s="4"/>
    </row>
    <row r="7" spans="1:12" ht="15" customHeight="1" x14ac:dyDescent="0.15">
      <c r="A7" s="157"/>
      <c r="B7" s="30" t="s">
        <v>79</v>
      </c>
      <c r="C7" s="36">
        <v>6</v>
      </c>
      <c r="D7" s="8">
        <f>(説明!$G$42*1.05/C7)*E$3</f>
        <v>30079</v>
      </c>
      <c r="E7" s="148"/>
      <c r="F7" s="148"/>
      <c r="G7" s="148"/>
      <c r="H7" s="148"/>
      <c r="I7" s="148"/>
      <c r="K7" s="4"/>
      <c r="L7" s="4"/>
    </row>
    <row r="8" spans="1:12" ht="15" customHeight="1" x14ac:dyDescent="0.15">
      <c r="A8" s="157"/>
      <c r="B8" s="30" t="s">
        <v>80</v>
      </c>
      <c r="C8" s="36">
        <v>5</v>
      </c>
      <c r="D8" s="8">
        <f>(説明!$G$42*1.05/C8)*E$3</f>
        <v>36094.800000000003</v>
      </c>
      <c r="E8" s="148"/>
      <c r="F8" s="148"/>
      <c r="G8" s="148"/>
      <c r="H8" s="148"/>
      <c r="I8" s="148"/>
      <c r="K8" s="4"/>
      <c r="L8" s="4"/>
    </row>
    <row r="9" spans="1:12" ht="15" customHeight="1" thickBot="1" x14ac:dyDescent="0.2">
      <c r="A9" s="160"/>
      <c r="B9" s="33" t="s">
        <v>81</v>
      </c>
      <c r="C9" s="37">
        <v>5</v>
      </c>
      <c r="D9" s="10">
        <f>(説明!$G$42*1.05/C9)*E$3</f>
        <v>36094.800000000003</v>
      </c>
      <c r="E9" s="149"/>
      <c r="F9" s="149"/>
      <c r="G9" s="149"/>
      <c r="H9" s="149"/>
      <c r="I9" s="149"/>
      <c r="K9" s="4"/>
      <c r="L9" s="4"/>
    </row>
    <row r="10" spans="1:12" ht="15" customHeight="1" thickTop="1" x14ac:dyDescent="0.15">
      <c r="A10" s="159">
        <v>1600</v>
      </c>
      <c r="B10" s="32" t="s">
        <v>68</v>
      </c>
      <c r="C10" s="39">
        <v>12</v>
      </c>
      <c r="D10" s="14">
        <f>(説明!$G$42*1.05/C10)*E$10</f>
        <v>15039.5</v>
      </c>
      <c r="E10" s="150">
        <v>4</v>
      </c>
      <c r="F10" s="150">
        <f>7000*E10</f>
        <v>28000</v>
      </c>
      <c r="G10" s="150">
        <f>A10*2</f>
        <v>3200</v>
      </c>
      <c r="H10" s="150">
        <f>A10+25</f>
        <v>1625</v>
      </c>
      <c r="I10" s="150">
        <f>ROUNDUP(((25*H10^2)+(2853*H10))*0.0001/E10,-2)</f>
        <v>1800</v>
      </c>
    </row>
    <row r="11" spans="1:12" ht="15" customHeight="1" x14ac:dyDescent="0.15">
      <c r="A11" s="157"/>
      <c r="B11" s="30" t="s">
        <v>76</v>
      </c>
      <c r="C11" s="36">
        <v>10</v>
      </c>
      <c r="D11" s="8">
        <f>(説明!$G$42*1.05/C11)*E$10</f>
        <v>18047.400000000001</v>
      </c>
      <c r="E11" s="148"/>
      <c r="F11" s="148"/>
      <c r="G11" s="148"/>
      <c r="H11" s="148"/>
      <c r="I11" s="148"/>
    </row>
    <row r="12" spans="1:12" ht="15" customHeight="1" x14ac:dyDescent="0.15">
      <c r="A12" s="157"/>
      <c r="B12" s="30" t="s">
        <v>77</v>
      </c>
      <c r="C12" s="36">
        <v>8</v>
      </c>
      <c r="D12" s="8">
        <f>(説明!$G$42*1.05/C12)*E$10</f>
        <v>22559.25</v>
      </c>
      <c r="E12" s="148"/>
      <c r="F12" s="148"/>
      <c r="G12" s="148"/>
      <c r="H12" s="148"/>
      <c r="I12" s="148"/>
    </row>
    <row r="13" spans="1:12" ht="15" customHeight="1" x14ac:dyDescent="0.15">
      <c r="A13" s="157"/>
      <c r="B13" s="30" t="s">
        <v>78</v>
      </c>
      <c r="C13" s="36">
        <v>7</v>
      </c>
      <c r="D13" s="8">
        <f>(説明!$G$42*1.05/C13)*E$10</f>
        <v>25782</v>
      </c>
      <c r="E13" s="148"/>
      <c r="F13" s="148"/>
      <c r="G13" s="148"/>
      <c r="H13" s="148"/>
      <c r="I13" s="148"/>
    </row>
    <row r="14" spans="1:12" ht="15" customHeight="1" x14ac:dyDescent="0.15">
      <c r="A14" s="157"/>
      <c r="B14" s="30" t="s">
        <v>79</v>
      </c>
      <c r="C14" s="36">
        <v>6</v>
      </c>
      <c r="D14" s="8">
        <f>(説明!$G$42*1.05/C14)*E$10</f>
        <v>30079</v>
      </c>
      <c r="E14" s="148"/>
      <c r="F14" s="148"/>
      <c r="G14" s="148"/>
      <c r="H14" s="148"/>
      <c r="I14" s="148"/>
    </row>
    <row r="15" spans="1:12" ht="15" customHeight="1" x14ac:dyDescent="0.15">
      <c r="A15" s="157"/>
      <c r="B15" s="30" t="s">
        <v>80</v>
      </c>
      <c r="C15" s="36">
        <v>5</v>
      </c>
      <c r="D15" s="8">
        <f>(説明!$G$42*1.05/C15)*E$10</f>
        <v>36094.800000000003</v>
      </c>
      <c r="E15" s="148"/>
      <c r="F15" s="148"/>
      <c r="G15" s="148"/>
      <c r="H15" s="148"/>
      <c r="I15" s="148"/>
    </row>
    <row r="16" spans="1:12" ht="15" customHeight="1" thickBot="1" x14ac:dyDescent="0.2">
      <c r="A16" s="164"/>
      <c r="B16" s="53" t="s">
        <v>81</v>
      </c>
      <c r="C16" s="62">
        <v>5</v>
      </c>
      <c r="D16" s="63">
        <f>(説明!$G$42*1.05/C16)*E$10</f>
        <v>36094.800000000003</v>
      </c>
      <c r="E16" s="152"/>
      <c r="F16" s="152"/>
      <c r="G16" s="152"/>
      <c r="H16" s="152"/>
      <c r="I16" s="152"/>
    </row>
    <row r="17" spans="1:9" ht="15" customHeight="1" thickTop="1" x14ac:dyDescent="0.15">
      <c r="A17" s="156">
        <v>1650</v>
      </c>
      <c r="B17" s="29" t="s">
        <v>68</v>
      </c>
      <c r="C17" s="35">
        <v>12</v>
      </c>
      <c r="D17" s="61">
        <f>(説明!$G$42*1.05/C17)*E$17</f>
        <v>15039.5</v>
      </c>
      <c r="E17" s="148">
        <v>4</v>
      </c>
      <c r="F17" s="148">
        <f>7000*E17</f>
        <v>28000</v>
      </c>
      <c r="G17" s="148">
        <f>A17*2</f>
        <v>3300</v>
      </c>
      <c r="H17" s="148">
        <f>A17+25</f>
        <v>1675</v>
      </c>
      <c r="I17" s="148">
        <f>ROUNDUP(((25*H17^2)+(2853*H17))*0.0001/E17,-2)</f>
        <v>1900</v>
      </c>
    </row>
    <row r="18" spans="1:9" ht="15" customHeight="1" x14ac:dyDescent="0.15">
      <c r="A18" s="157"/>
      <c r="B18" s="30" t="s">
        <v>76</v>
      </c>
      <c r="C18" s="36">
        <v>9</v>
      </c>
      <c r="D18" s="8">
        <f>(説明!$G$42*1.05/C18)*E$17</f>
        <v>20052.666666666668</v>
      </c>
      <c r="E18" s="148"/>
      <c r="F18" s="148"/>
      <c r="G18" s="148"/>
      <c r="H18" s="148"/>
      <c r="I18" s="148"/>
    </row>
    <row r="19" spans="1:9" ht="15" customHeight="1" x14ac:dyDescent="0.15">
      <c r="A19" s="157"/>
      <c r="B19" s="30" t="s">
        <v>77</v>
      </c>
      <c r="C19" s="36">
        <v>8</v>
      </c>
      <c r="D19" s="8">
        <f>(説明!$G$42*1.05/C19)*E$17</f>
        <v>22559.25</v>
      </c>
      <c r="E19" s="148"/>
      <c r="F19" s="148"/>
      <c r="G19" s="148"/>
      <c r="H19" s="148"/>
      <c r="I19" s="148"/>
    </row>
    <row r="20" spans="1:9" ht="15" customHeight="1" x14ac:dyDescent="0.15">
      <c r="A20" s="157"/>
      <c r="B20" s="30" t="s">
        <v>78</v>
      </c>
      <c r="C20" s="36">
        <v>7</v>
      </c>
      <c r="D20" s="8">
        <f>(説明!$G$42*1.05/C20)*E$17</f>
        <v>25782</v>
      </c>
      <c r="E20" s="148"/>
      <c r="F20" s="148"/>
      <c r="G20" s="148"/>
      <c r="H20" s="148"/>
      <c r="I20" s="148"/>
    </row>
    <row r="21" spans="1:9" ht="15" customHeight="1" x14ac:dyDescent="0.15">
      <c r="A21" s="157"/>
      <c r="B21" s="30" t="s">
        <v>79</v>
      </c>
      <c r="C21" s="36">
        <v>6</v>
      </c>
      <c r="D21" s="8">
        <f>(説明!$G$42*1.05/C21)*E$17</f>
        <v>30079</v>
      </c>
      <c r="E21" s="148"/>
      <c r="F21" s="148"/>
      <c r="G21" s="148"/>
      <c r="H21" s="148"/>
      <c r="I21" s="148"/>
    </row>
    <row r="22" spans="1:9" ht="15" customHeight="1" x14ac:dyDescent="0.15">
      <c r="A22" s="157"/>
      <c r="B22" s="30" t="s">
        <v>80</v>
      </c>
      <c r="C22" s="36">
        <v>5</v>
      </c>
      <c r="D22" s="8">
        <f>(説明!$G$42*1.05/C22)*E$17</f>
        <v>36094.800000000003</v>
      </c>
      <c r="E22" s="148"/>
      <c r="F22" s="148"/>
      <c r="G22" s="148"/>
      <c r="H22" s="148"/>
      <c r="I22" s="148"/>
    </row>
    <row r="23" spans="1:9" ht="15" customHeight="1" thickBot="1" x14ac:dyDescent="0.2">
      <c r="A23" s="160"/>
      <c r="B23" s="33" t="s">
        <v>81</v>
      </c>
      <c r="C23" s="37">
        <v>5</v>
      </c>
      <c r="D23" s="10">
        <f>(説明!$G$42*1.05/C23)*E$17</f>
        <v>36094.800000000003</v>
      </c>
      <c r="E23" s="149"/>
      <c r="F23" s="149"/>
      <c r="G23" s="149"/>
      <c r="H23" s="149"/>
      <c r="I23" s="149"/>
    </row>
    <row r="24" spans="1:9" ht="15" customHeight="1" thickTop="1" x14ac:dyDescent="0.15">
      <c r="A24" s="156">
        <v>1700</v>
      </c>
      <c r="B24" s="29" t="s">
        <v>68</v>
      </c>
      <c r="C24" s="35">
        <v>12</v>
      </c>
      <c r="D24" s="60">
        <f>(説明!$G$42*1.05/C24)*E$24</f>
        <v>15039.5</v>
      </c>
      <c r="E24" s="150">
        <v>4</v>
      </c>
      <c r="F24" s="150">
        <f>7000*E24</f>
        <v>28000</v>
      </c>
      <c r="G24" s="150">
        <f>A24*2</f>
        <v>3400</v>
      </c>
      <c r="H24" s="167">
        <f>A24+25</f>
        <v>1725</v>
      </c>
      <c r="I24" s="150">
        <f>ROUNDUP(((25*H24^2)+(2853*H24))*0.0001/E24,-2)</f>
        <v>2000</v>
      </c>
    </row>
    <row r="25" spans="1:9" ht="15" customHeight="1" x14ac:dyDescent="0.15">
      <c r="A25" s="157"/>
      <c r="B25" s="30" t="s">
        <v>76</v>
      </c>
      <c r="C25" s="36">
        <v>9</v>
      </c>
      <c r="D25" s="8">
        <f>(説明!$G$42*1.05/C25)*E$24</f>
        <v>20052.666666666668</v>
      </c>
      <c r="E25" s="148"/>
      <c r="F25" s="148"/>
      <c r="G25" s="148"/>
      <c r="H25" s="148"/>
      <c r="I25" s="148"/>
    </row>
    <row r="26" spans="1:9" ht="15" customHeight="1" x14ac:dyDescent="0.15">
      <c r="A26" s="157"/>
      <c r="B26" s="30" t="s">
        <v>77</v>
      </c>
      <c r="C26" s="36">
        <v>8</v>
      </c>
      <c r="D26" s="8">
        <f>(説明!$G$42*1.05/C26)*E$24</f>
        <v>22559.25</v>
      </c>
      <c r="E26" s="148"/>
      <c r="F26" s="148"/>
      <c r="G26" s="148"/>
      <c r="H26" s="148"/>
      <c r="I26" s="148"/>
    </row>
    <row r="27" spans="1:9" ht="15" customHeight="1" x14ac:dyDescent="0.15">
      <c r="A27" s="157"/>
      <c r="B27" s="30" t="s">
        <v>78</v>
      </c>
      <c r="C27" s="36">
        <v>7</v>
      </c>
      <c r="D27" s="8">
        <f>(説明!$G$42*1.05/C27)*E$24</f>
        <v>25782</v>
      </c>
      <c r="E27" s="148"/>
      <c r="F27" s="148"/>
      <c r="G27" s="148"/>
      <c r="H27" s="148"/>
      <c r="I27" s="148"/>
    </row>
    <row r="28" spans="1:9" ht="15" customHeight="1" x14ac:dyDescent="0.15">
      <c r="A28" s="157"/>
      <c r="B28" s="30" t="s">
        <v>79</v>
      </c>
      <c r="C28" s="36">
        <v>6</v>
      </c>
      <c r="D28" s="8">
        <f>(説明!$G$42*1.05/C28)*E$24</f>
        <v>30079</v>
      </c>
      <c r="E28" s="148"/>
      <c r="F28" s="148"/>
      <c r="G28" s="148"/>
      <c r="H28" s="148"/>
      <c r="I28" s="148"/>
    </row>
    <row r="29" spans="1:9" ht="15" customHeight="1" x14ac:dyDescent="0.15">
      <c r="A29" s="157"/>
      <c r="B29" s="30" t="s">
        <v>80</v>
      </c>
      <c r="C29" s="36">
        <v>5</v>
      </c>
      <c r="D29" s="8">
        <f>(説明!$G$42*1.05/C29)*E$24</f>
        <v>36094.800000000003</v>
      </c>
      <c r="E29" s="148"/>
      <c r="F29" s="148"/>
      <c r="G29" s="148"/>
      <c r="H29" s="148"/>
      <c r="I29" s="148"/>
    </row>
    <row r="30" spans="1:9" ht="15" customHeight="1" thickBot="1" x14ac:dyDescent="0.2">
      <c r="A30" s="158"/>
      <c r="B30" s="31" t="s">
        <v>81</v>
      </c>
      <c r="C30" s="38">
        <v>5</v>
      </c>
      <c r="D30" s="12">
        <f>(説明!$G$42*1.05/C30)*E$24</f>
        <v>36094.800000000003</v>
      </c>
      <c r="E30" s="149"/>
      <c r="F30" s="149"/>
      <c r="G30" s="149"/>
      <c r="H30" s="149"/>
      <c r="I30" s="149"/>
    </row>
    <row r="31" spans="1:9" ht="15" customHeight="1" thickTop="1" x14ac:dyDescent="0.15">
      <c r="A31" s="159">
        <v>1750</v>
      </c>
      <c r="B31" s="32" t="s">
        <v>68</v>
      </c>
      <c r="C31" s="39">
        <v>12</v>
      </c>
      <c r="D31" s="60">
        <f>(説明!$G$42*1.05/C31)*E$31</f>
        <v>15039.5</v>
      </c>
      <c r="E31" s="150">
        <v>4</v>
      </c>
      <c r="F31" s="150">
        <f>7000*E31</f>
        <v>28000</v>
      </c>
      <c r="G31" s="150">
        <f>A31*2</f>
        <v>3500</v>
      </c>
      <c r="H31" s="167">
        <f>A31+25</f>
        <v>1775</v>
      </c>
      <c r="I31" s="150">
        <f>ROUNDUP(((25*H31^2)+(2853*H31))*0.0001/E31,-2)</f>
        <v>2100</v>
      </c>
    </row>
    <row r="32" spans="1:9" ht="15" customHeight="1" x14ac:dyDescent="0.15">
      <c r="A32" s="157"/>
      <c r="B32" s="30" t="s">
        <v>76</v>
      </c>
      <c r="C32" s="36">
        <v>9</v>
      </c>
      <c r="D32" s="8">
        <f>(説明!$G$42*1.05/C32)*E$31</f>
        <v>20052.666666666668</v>
      </c>
      <c r="E32" s="148"/>
      <c r="F32" s="148"/>
      <c r="G32" s="148"/>
      <c r="H32" s="148"/>
      <c r="I32" s="148"/>
    </row>
    <row r="33" spans="1:9" ht="15" customHeight="1" x14ac:dyDescent="0.15">
      <c r="A33" s="157"/>
      <c r="B33" s="30" t="s">
        <v>77</v>
      </c>
      <c r="C33" s="36">
        <v>8</v>
      </c>
      <c r="D33" s="8">
        <f>(説明!$G$42*1.05/C33)*E$31</f>
        <v>22559.25</v>
      </c>
      <c r="E33" s="148"/>
      <c r="F33" s="148"/>
      <c r="G33" s="148"/>
      <c r="H33" s="148"/>
      <c r="I33" s="148"/>
    </row>
    <row r="34" spans="1:9" ht="15" customHeight="1" x14ac:dyDescent="0.15">
      <c r="A34" s="157"/>
      <c r="B34" s="30" t="s">
        <v>78</v>
      </c>
      <c r="C34" s="36">
        <v>7</v>
      </c>
      <c r="D34" s="8">
        <f>(説明!$G$42*1.05/C34)*E$31</f>
        <v>25782</v>
      </c>
      <c r="E34" s="148"/>
      <c r="F34" s="148"/>
      <c r="G34" s="148"/>
      <c r="H34" s="148"/>
      <c r="I34" s="148"/>
    </row>
    <row r="35" spans="1:9" ht="15" customHeight="1" x14ac:dyDescent="0.15">
      <c r="A35" s="157"/>
      <c r="B35" s="30" t="s">
        <v>79</v>
      </c>
      <c r="C35" s="36">
        <v>6</v>
      </c>
      <c r="D35" s="8">
        <f>(説明!$G$42*1.05/C35)*E$31</f>
        <v>30079</v>
      </c>
      <c r="E35" s="148"/>
      <c r="F35" s="148"/>
      <c r="G35" s="148"/>
      <c r="H35" s="148"/>
      <c r="I35" s="148"/>
    </row>
    <row r="36" spans="1:9" ht="15" customHeight="1" x14ac:dyDescent="0.15">
      <c r="A36" s="157"/>
      <c r="B36" s="30" t="s">
        <v>80</v>
      </c>
      <c r="C36" s="36">
        <v>5</v>
      </c>
      <c r="D36" s="8">
        <f>(説明!$G$42*1.05/C36)*E$31</f>
        <v>36094.800000000003</v>
      </c>
      <c r="E36" s="148"/>
      <c r="F36" s="148"/>
      <c r="G36" s="148"/>
      <c r="H36" s="148"/>
      <c r="I36" s="148"/>
    </row>
    <row r="37" spans="1:9" ht="15" customHeight="1" thickBot="1" x14ac:dyDescent="0.2">
      <c r="A37" s="160"/>
      <c r="B37" s="33" t="s">
        <v>81</v>
      </c>
      <c r="C37" s="37">
        <v>5</v>
      </c>
      <c r="D37" s="10">
        <f>(説明!$G$42*1.05/C37)*E$31</f>
        <v>36094.800000000003</v>
      </c>
      <c r="E37" s="149"/>
      <c r="F37" s="149"/>
      <c r="G37" s="149"/>
      <c r="H37" s="149"/>
      <c r="I37" s="149"/>
    </row>
    <row r="38" spans="1:9" ht="15" customHeight="1" thickTop="1" x14ac:dyDescent="0.15">
      <c r="A38" s="156">
        <v>1800</v>
      </c>
      <c r="B38" s="29" t="s">
        <v>68</v>
      </c>
      <c r="C38" s="35">
        <v>12</v>
      </c>
      <c r="D38" s="60">
        <f>(説明!$G$42*1.05/C38)*E$38</f>
        <v>15039.5</v>
      </c>
      <c r="E38" s="150">
        <v>4</v>
      </c>
      <c r="F38" s="150">
        <f>7000*E38</f>
        <v>28000</v>
      </c>
      <c r="G38" s="150">
        <f>A38*2</f>
        <v>3600</v>
      </c>
      <c r="H38" s="167">
        <f>A38+25</f>
        <v>1825</v>
      </c>
      <c r="I38" s="150">
        <f>ROUNDUP(((25*H38^2)+(2853*H38))*0.0001/E38,-2)</f>
        <v>2300</v>
      </c>
    </row>
    <row r="39" spans="1:9" ht="15" customHeight="1" x14ac:dyDescent="0.15">
      <c r="A39" s="157"/>
      <c r="B39" s="30" t="s">
        <v>76</v>
      </c>
      <c r="C39" s="36">
        <v>9</v>
      </c>
      <c r="D39" s="8">
        <f>(説明!$G$42*1.05/C39)*E$38</f>
        <v>20052.666666666668</v>
      </c>
      <c r="E39" s="148"/>
      <c r="F39" s="148"/>
      <c r="G39" s="148"/>
      <c r="H39" s="148"/>
      <c r="I39" s="148"/>
    </row>
    <row r="40" spans="1:9" ht="15" customHeight="1" x14ac:dyDescent="0.15">
      <c r="A40" s="157"/>
      <c r="B40" s="30" t="s">
        <v>77</v>
      </c>
      <c r="C40" s="36">
        <v>8</v>
      </c>
      <c r="D40" s="8">
        <f>(説明!$G$42*1.05/C40)*E$38</f>
        <v>22559.25</v>
      </c>
      <c r="E40" s="148"/>
      <c r="F40" s="148"/>
      <c r="G40" s="148"/>
      <c r="H40" s="148"/>
      <c r="I40" s="148"/>
    </row>
    <row r="41" spans="1:9" ht="15" customHeight="1" x14ac:dyDescent="0.15">
      <c r="A41" s="157"/>
      <c r="B41" s="30" t="s">
        <v>78</v>
      </c>
      <c r="C41" s="36">
        <v>7</v>
      </c>
      <c r="D41" s="8">
        <f>(説明!$G$42*1.05/C41)*E$38</f>
        <v>25782</v>
      </c>
      <c r="E41" s="148"/>
      <c r="F41" s="148"/>
      <c r="G41" s="148"/>
      <c r="H41" s="148"/>
      <c r="I41" s="148"/>
    </row>
    <row r="42" spans="1:9" ht="15" customHeight="1" x14ac:dyDescent="0.15">
      <c r="A42" s="157"/>
      <c r="B42" s="30" t="s">
        <v>79</v>
      </c>
      <c r="C42" s="36">
        <v>6</v>
      </c>
      <c r="D42" s="8">
        <f>(説明!$G$42*1.05/C42)*E$38</f>
        <v>30079</v>
      </c>
      <c r="E42" s="148"/>
      <c r="F42" s="148"/>
      <c r="G42" s="148"/>
      <c r="H42" s="148"/>
      <c r="I42" s="148"/>
    </row>
    <row r="43" spans="1:9" ht="15" customHeight="1" x14ac:dyDescent="0.15">
      <c r="A43" s="157"/>
      <c r="B43" s="30" t="s">
        <v>80</v>
      </c>
      <c r="C43" s="36">
        <v>5</v>
      </c>
      <c r="D43" s="8">
        <f>(説明!$G$42*1.05/C43)*E$38</f>
        <v>36094.800000000003</v>
      </c>
      <c r="E43" s="148"/>
      <c r="F43" s="148"/>
      <c r="G43" s="148"/>
      <c r="H43" s="148"/>
      <c r="I43" s="148"/>
    </row>
    <row r="44" spans="1:9" ht="15" customHeight="1" thickBot="1" x14ac:dyDescent="0.2">
      <c r="A44" s="158"/>
      <c r="B44" s="31" t="s">
        <v>81</v>
      </c>
      <c r="C44" s="38">
        <v>5</v>
      </c>
      <c r="D44" s="12">
        <f>(説明!$G$42*1.05/C44)*E$38</f>
        <v>36094.800000000003</v>
      </c>
      <c r="E44" s="149"/>
      <c r="F44" s="149"/>
      <c r="G44" s="149"/>
      <c r="H44" s="149"/>
      <c r="I44" s="149"/>
    </row>
    <row r="45" spans="1:9" ht="15" customHeight="1" thickTop="1" x14ac:dyDescent="0.15">
      <c r="A45" s="159">
        <v>1850</v>
      </c>
      <c r="B45" s="32" t="s">
        <v>68</v>
      </c>
      <c r="C45" s="39">
        <v>12</v>
      </c>
      <c r="D45" s="14">
        <f>(説明!$G$42*1.05/C45)*E$45</f>
        <v>15039.5</v>
      </c>
      <c r="E45" s="150">
        <v>4</v>
      </c>
      <c r="F45" s="150">
        <f>7000*E45</f>
        <v>28000</v>
      </c>
      <c r="G45" s="150">
        <f>A45*2</f>
        <v>3700</v>
      </c>
      <c r="H45" s="150">
        <f>A45+25</f>
        <v>1875</v>
      </c>
      <c r="I45" s="150">
        <f>ROUNDUP(((25*H45^2)+(2853*H45))*0.0001/E45,-2)</f>
        <v>2400</v>
      </c>
    </row>
    <row r="46" spans="1:9" ht="15" customHeight="1" x14ac:dyDescent="0.15">
      <c r="A46" s="157"/>
      <c r="B46" s="30" t="s">
        <v>76</v>
      </c>
      <c r="C46" s="36">
        <v>9</v>
      </c>
      <c r="D46" s="8">
        <f>(説明!$G$42*1.05/C46)*E$45</f>
        <v>20052.666666666668</v>
      </c>
      <c r="E46" s="148"/>
      <c r="F46" s="148"/>
      <c r="G46" s="148"/>
      <c r="H46" s="148"/>
      <c r="I46" s="148"/>
    </row>
    <row r="47" spans="1:9" ht="15" customHeight="1" x14ac:dyDescent="0.15">
      <c r="A47" s="157"/>
      <c r="B47" s="30" t="s">
        <v>77</v>
      </c>
      <c r="C47" s="36">
        <v>8</v>
      </c>
      <c r="D47" s="8">
        <f>(説明!$G$42*1.05/C47)*E$45</f>
        <v>22559.25</v>
      </c>
      <c r="E47" s="148"/>
      <c r="F47" s="148"/>
      <c r="G47" s="148"/>
      <c r="H47" s="148"/>
      <c r="I47" s="148"/>
    </row>
    <row r="48" spans="1:9" ht="15" customHeight="1" x14ac:dyDescent="0.15">
      <c r="A48" s="157"/>
      <c r="B48" s="30" t="s">
        <v>78</v>
      </c>
      <c r="C48" s="36">
        <v>7</v>
      </c>
      <c r="D48" s="8">
        <f>(説明!$G$42*1.05/C48)*E$45</f>
        <v>25782</v>
      </c>
      <c r="E48" s="148"/>
      <c r="F48" s="148"/>
      <c r="G48" s="148"/>
      <c r="H48" s="148"/>
      <c r="I48" s="148"/>
    </row>
    <row r="49" spans="1:9" ht="15" customHeight="1" x14ac:dyDescent="0.15">
      <c r="A49" s="157"/>
      <c r="B49" s="30" t="s">
        <v>79</v>
      </c>
      <c r="C49" s="36">
        <v>6</v>
      </c>
      <c r="D49" s="8">
        <f>(説明!$G$42*1.05/C49)*E$45</f>
        <v>30079</v>
      </c>
      <c r="E49" s="148"/>
      <c r="F49" s="148"/>
      <c r="G49" s="148"/>
      <c r="H49" s="148"/>
      <c r="I49" s="148"/>
    </row>
    <row r="50" spans="1:9" ht="15" customHeight="1" x14ac:dyDescent="0.15">
      <c r="A50" s="157"/>
      <c r="B50" s="30" t="s">
        <v>80</v>
      </c>
      <c r="C50" s="36">
        <v>5</v>
      </c>
      <c r="D50" s="8">
        <f>(説明!$G$42*1.05/C50)*E$45</f>
        <v>36094.800000000003</v>
      </c>
      <c r="E50" s="148"/>
      <c r="F50" s="148"/>
      <c r="G50" s="148"/>
      <c r="H50" s="148"/>
      <c r="I50" s="148"/>
    </row>
    <row r="51" spans="1:9" ht="15" customHeight="1" x14ac:dyDescent="0.15">
      <c r="A51" s="162"/>
      <c r="B51" s="51" t="s">
        <v>81</v>
      </c>
      <c r="C51" s="64">
        <v>5</v>
      </c>
      <c r="D51" s="65">
        <f>(説明!$G$42*1.05/C51)*E$45</f>
        <v>36094.800000000003</v>
      </c>
      <c r="E51" s="154"/>
      <c r="F51" s="154"/>
      <c r="G51" s="154"/>
      <c r="H51" s="154"/>
      <c r="I51" s="154"/>
    </row>
    <row r="52" spans="1:9" x14ac:dyDescent="0.15">
      <c r="A52" t="s">
        <v>19</v>
      </c>
      <c r="B52" s="16"/>
      <c r="C52" s="16"/>
      <c r="D52" t="s">
        <v>94</v>
      </c>
      <c r="E52" s="17"/>
      <c r="F52" s="17"/>
      <c r="G52" s="17"/>
      <c r="H52" s="17"/>
      <c r="I52" s="88" t="s">
        <v>66</v>
      </c>
    </row>
    <row r="53" spans="1:9" ht="15" customHeight="1" thickBot="1" x14ac:dyDescent="0.2">
      <c r="A53" s="18" t="s">
        <v>1</v>
      </c>
      <c r="B53" s="19" t="s">
        <v>0</v>
      </c>
      <c r="C53" s="3" t="s">
        <v>6</v>
      </c>
      <c r="D53" s="20" t="s">
        <v>2</v>
      </c>
      <c r="E53" s="165" t="s">
        <v>3</v>
      </c>
      <c r="F53" s="166"/>
      <c r="G53" s="21" t="s">
        <v>4</v>
      </c>
      <c r="H53" s="21"/>
      <c r="I53" s="21" t="s">
        <v>5</v>
      </c>
    </row>
    <row r="54" spans="1:9" ht="15" customHeight="1" x14ac:dyDescent="0.15">
      <c r="A54" s="156">
        <v>1900</v>
      </c>
      <c r="B54" s="22" t="s">
        <v>68</v>
      </c>
      <c r="C54" s="5">
        <v>11</v>
      </c>
      <c r="D54" s="6">
        <f>(説明!$G$42*1.05/C54)*E$54</f>
        <v>16406.727272727272</v>
      </c>
      <c r="E54" s="148">
        <v>4</v>
      </c>
      <c r="F54" s="148">
        <f>7000*E54</f>
        <v>28000</v>
      </c>
      <c r="G54" s="148">
        <f>A54*2</f>
        <v>3800</v>
      </c>
      <c r="H54" s="167">
        <f>A54+25</f>
        <v>1925</v>
      </c>
      <c r="I54" s="167">
        <f>ROUNDUP(((25*H54^2)+(2853*H54))*0.0001/E54,-2)</f>
        <v>2500</v>
      </c>
    </row>
    <row r="55" spans="1:9" ht="15" customHeight="1" x14ac:dyDescent="0.15">
      <c r="A55" s="157"/>
      <c r="B55" s="23" t="s">
        <v>76</v>
      </c>
      <c r="C55" s="7">
        <v>9</v>
      </c>
      <c r="D55" s="8">
        <f>(説明!$G$42*1.05/C55)*E$54</f>
        <v>20052.666666666668</v>
      </c>
      <c r="E55" s="148"/>
      <c r="F55" s="148"/>
      <c r="G55" s="148"/>
      <c r="H55" s="148"/>
      <c r="I55" s="148"/>
    </row>
    <row r="56" spans="1:9" ht="15" customHeight="1" x14ac:dyDescent="0.15">
      <c r="A56" s="157"/>
      <c r="B56" s="23" t="s">
        <v>77</v>
      </c>
      <c r="C56" s="7">
        <v>8</v>
      </c>
      <c r="D56" s="8">
        <f>(説明!$G$42*1.05/C56)*E$54</f>
        <v>22559.25</v>
      </c>
      <c r="E56" s="148"/>
      <c r="F56" s="148"/>
      <c r="G56" s="148"/>
      <c r="H56" s="148"/>
      <c r="I56" s="148"/>
    </row>
    <row r="57" spans="1:9" ht="15" customHeight="1" x14ac:dyDescent="0.15">
      <c r="A57" s="157"/>
      <c r="B57" s="23" t="s">
        <v>78</v>
      </c>
      <c r="C57" s="7">
        <v>7</v>
      </c>
      <c r="D57" s="8">
        <f>(説明!$G$42*1.05/C57)*E$54</f>
        <v>25782</v>
      </c>
      <c r="E57" s="148"/>
      <c r="F57" s="148"/>
      <c r="G57" s="148"/>
      <c r="H57" s="148"/>
      <c r="I57" s="148"/>
    </row>
    <row r="58" spans="1:9" ht="15" customHeight="1" x14ac:dyDescent="0.15">
      <c r="A58" s="157"/>
      <c r="B58" s="23" t="s">
        <v>79</v>
      </c>
      <c r="C58" s="7">
        <v>6</v>
      </c>
      <c r="D58" s="8">
        <f>(説明!$G$42*1.05/C58)*E$54</f>
        <v>30079</v>
      </c>
      <c r="E58" s="148"/>
      <c r="F58" s="148"/>
      <c r="G58" s="148"/>
      <c r="H58" s="148"/>
      <c r="I58" s="148"/>
    </row>
    <row r="59" spans="1:9" ht="15" customHeight="1" x14ac:dyDescent="0.15">
      <c r="A59" s="157"/>
      <c r="B59" s="23" t="s">
        <v>80</v>
      </c>
      <c r="C59" s="7">
        <v>5</v>
      </c>
      <c r="D59" s="8">
        <f>(説明!$G$42*1.05/C59)*E$54</f>
        <v>36094.800000000003</v>
      </c>
      <c r="E59" s="148"/>
      <c r="F59" s="148"/>
      <c r="G59" s="148"/>
      <c r="H59" s="148"/>
      <c r="I59" s="148"/>
    </row>
    <row r="60" spans="1:9" ht="15" customHeight="1" thickBot="1" x14ac:dyDescent="0.2">
      <c r="A60" s="160"/>
      <c r="B60" s="24" t="s">
        <v>81</v>
      </c>
      <c r="C60" s="9">
        <v>5</v>
      </c>
      <c r="D60" s="10">
        <f>(説明!$G$42*1.05/C60)*E$54</f>
        <v>36094.800000000003</v>
      </c>
      <c r="E60" s="149"/>
      <c r="F60" s="149"/>
      <c r="G60" s="149"/>
      <c r="H60" s="149"/>
      <c r="I60" s="149"/>
    </row>
    <row r="61" spans="1:9" ht="15" customHeight="1" thickTop="1" x14ac:dyDescent="0.15">
      <c r="A61" s="156">
        <v>1950</v>
      </c>
      <c r="B61" s="22" t="s">
        <v>68</v>
      </c>
      <c r="C61" s="5">
        <v>11</v>
      </c>
      <c r="D61" s="6">
        <f>(説明!$G$42*1.05/C61)*E$61</f>
        <v>16406.727272727272</v>
      </c>
      <c r="E61" s="150">
        <v>4</v>
      </c>
      <c r="F61" s="150">
        <f>7000*E61</f>
        <v>28000</v>
      </c>
      <c r="G61" s="150">
        <f>A61*2</f>
        <v>3900</v>
      </c>
      <c r="H61" s="167">
        <f>A61+25</f>
        <v>1975</v>
      </c>
      <c r="I61" s="150">
        <f>ROUNDUP(((25*H61^2)+(2853*H61))*0.0001/E61,-2)</f>
        <v>2600</v>
      </c>
    </row>
    <row r="62" spans="1:9" ht="15" customHeight="1" x14ac:dyDescent="0.15">
      <c r="A62" s="157"/>
      <c r="B62" s="23" t="s">
        <v>76</v>
      </c>
      <c r="C62" s="7">
        <v>9</v>
      </c>
      <c r="D62" s="8">
        <f>(説明!$G$42*1.05/C62)*E$61</f>
        <v>20052.666666666668</v>
      </c>
      <c r="E62" s="148"/>
      <c r="F62" s="148"/>
      <c r="G62" s="148"/>
      <c r="H62" s="148"/>
      <c r="I62" s="148"/>
    </row>
    <row r="63" spans="1:9" ht="15" customHeight="1" x14ac:dyDescent="0.15">
      <c r="A63" s="157"/>
      <c r="B63" s="23" t="s">
        <v>77</v>
      </c>
      <c r="C63" s="7">
        <v>8</v>
      </c>
      <c r="D63" s="8">
        <f>(説明!$G$42*1.05/C63)*E$61</f>
        <v>22559.25</v>
      </c>
      <c r="E63" s="148"/>
      <c r="F63" s="148"/>
      <c r="G63" s="148"/>
      <c r="H63" s="148"/>
      <c r="I63" s="148"/>
    </row>
    <row r="64" spans="1:9" ht="15" customHeight="1" x14ac:dyDescent="0.15">
      <c r="A64" s="157"/>
      <c r="B64" s="23" t="s">
        <v>78</v>
      </c>
      <c r="C64" s="7">
        <v>7</v>
      </c>
      <c r="D64" s="8">
        <f>(説明!$G$42*1.05/C64)*E$61</f>
        <v>25782</v>
      </c>
      <c r="E64" s="148"/>
      <c r="F64" s="148"/>
      <c r="G64" s="148"/>
      <c r="H64" s="148"/>
      <c r="I64" s="148"/>
    </row>
    <row r="65" spans="1:9" ht="15" customHeight="1" x14ac:dyDescent="0.15">
      <c r="A65" s="157"/>
      <c r="B65" s="23" t="s">
        <v>79</v>
      </c>
      <c r="C65" s="7">
        <v>6</v>
      </c>
      <c r="D65" s="8">
        <f>(説明!$G$42*1.05/C65)*E$61</f>
        <v>30079</v>
      </c>
      <c r="E65" s="148"/>
      <c r="F65" s="148"/>
      <c r="G65" s="148"/>
      <c r="H65" s="148"/>
      <c r="I65" s="148"/>
    </row>
    <row r="66" spans="1:9" ht="15" customHeight="1" x14ac:dyDescent="0.15">
      <c r="A66" s="157"/>
      <c r="B66" s="23" t="s">
        <v>80</v>
      </c>
      <c r="C66" s="7">
        <v>5</v>
      </c>
      <c r="D66" s="8">
        <f>(説明!$G$42*1.05/C66)*E$61</f>
        <v>36094.800000000003</v>
      </c>
      <c r="E66" s="148"/>
      <c r="F66" s="148"/>
      <c r="G66" s="148"/>
      <c r="H66" s="148"/>
      <c r="I66" s="148"/>
    </row>
    <row r="67" spans="1:9" ht="15" customHeight="1" thickBot="1" x14ac:dyDescent="0.2">
      <c r="A67" s="158"/>
      <c r="B67" s="25" t="s">
        <v>81</v>
      </c>
      <c r="C67" s="11">
        <v>5</v>
      </c>
      <c r="D67" s="12">
        <f>(説明!$G$42*1.05/C67)*E$61</f>
        <v>36094.800000000003</v>
      </c>
      <c r="E67" s="149"/>
      <c r="F67" s="149"/>
      <c r="G67" s="149"/>
      <c r="H67" s="149"/>
      <c r="I67" s="149"/>
    </row>
    <row r="68" spans="1:9" ht="15" customHeight="1" thickTop="1" x14ac:dyDescent="0.15">
      <c r="A68" s="159">
        <v>2000</v>
      </c>
      <c r="B68" s="26" t="s">
        <v>68</v>
      </c>
      <c r="C68" s="13">
        <v>11</v>
      </c>
      <c r="D68" s="60">
        <f>(説明!$G$42*1.05/C68)*E$68</f>
        <v>16406.727272727272</v>
      </c>
      <c r="E68" s="150">
        <v>4</v>
      </c>
      <c r="F68" s="150">
        <f>7000*E68</f>
        <v>28000</v>
      </c>
      <c r="G68" s="150">
        <f>A68*2</f>
        <v>4000</v>
      </c>
      <c r="H68" s="150">
        <f>A68+25</f>
        <v>2025</v>
      </c>
      <c r="I68" s="150">
        <f>ROUNDUP(((25*H68^2)+(2853*H68))*0.0001/E68,-2)</f>
        <v>2800</v>
      </c>
    </row>
    <row r="69" spans="1:9" ht="15" customHeight="1" x14ac:dyDescent="0.15">
      <c r="A69" s="157"/>
      <c r="B69" s="23" t="s">
        <v>76</v>
      </c>
      <c r="C69" s="7">
        <v>9</v>
      </c>
      <c r="D69" s="8">
        <f>(説明!$G$42*1.05/C69)*E$68</f>
        <v>20052.666666666668</v>
      </c>
      <c r="E69" s="148"/>
      <c r="F69" s="148"/>
      <c r="G69" s="148"/>
      <c r="H69" s="148"/>
      <c r="I69" s="148"/>
    </row>
    <row r="70" spans="1:9" ht="15" customHeight="1" x14ac:dyDescent="0.15">
      <c r="A70" s="157"/>
      <c r="B70" s="23" t="s">
        <v>77</v>
      </c>
      <c r="C70" s="7">
        <v>8</v>
      </c>
      <c r="D70" s="8">
        <f>(説明!$G$42*1.05/C70)*E$68</f>
        <v>22559.25</v>
      </c>
      <c r="E70" s="148"/>
      <c r="F70" s="148"/>
      <c r="G70" s="148"/>
      <c r="H70" s="148"/>
      <c r="I70" s="148"/>
    </row>
    <row r="71" spans="1:9" ht="15" customHeight="1" x14ac:dyDescent="0.15">
      <c r="A71" s="157"/>
      <c r="B71" s="23" t="s">
        <v>78</v>
      </c>
      <c r="C71" s="7">
        <v>7</v>
      </c>
      <c r="D71" s="8">
        <f>(説明!$G$42*1.05/C71)*E$68</f>
        <v>25782</v>
      </c>
      <c r="E71" s="148"/>
      <c r="F71" s="148"/>
      <c r="G71" s="148"/>
      <c r="H71" s="148"/>
      <c r="I71" s="148"/>
    </row>
    <row r="72" spans="1:9" ht="15" customHeight="1" x14ac:dyDescent="0.15">
      <c r="A72" s="157"/>
      <c r="B72" s="23" t="s">
        <v>79</v>
      </c>
      <c r="C72" s="7">
        <v>6</v>
      </c>
      <c r="D72" s="8">
        <f>(説明!$G$42*1.05/C72)*E$68</f>
        <v>30079</v>
      </c>
      <c r="E72" s="148"/>
      <c r="F72" s="148"/>
      <c r="G72" s="148"/>
      <c r="H72" s="148"/>
      <c r="I72" s="148"/>
    </row>
    <row r="73" spans="1:9" ht="15" customHeight="1" x14ac:dyDescent="0.15">
      <c r="A73" s="157"/>
      <c r="B73" s="23" t="s">
        <v>80</v>
      </c>
      <c r="C73" s="7">
        <v>5</v>
      </c>
      <c r="D73" s="8">
        <f>(説明!$G$42*1.05/C73)*E$68</f>
        <v>36094.800000000003</v>
      </c>
      <c r="E73" s="148"/>
      <c r="F73" s="148"/>
      <c r="G73" s="148"/>
      <c r="H73" s="148"/>
      <c r="I73" s="148"/>
    </row>
    <row r="74" spans="1:9" ht="15" customHeight="1" thickBot="1" x14ac:dyDescent="0.2">
      <c r="A74" s="164"/>
      <c r="B74" s="66" t="s">
        <v>81</v>
      </c>
      <c r="C74" s="67">
        <v>5</v>
      </c>
      <c r="D74" s="63">
        <f>(説明!$G$42*1.05/C74)*E$68</f>
        <v>36094.800000000003</v>
      </c>
      <c r="E74" s="152"/>
      <c r="F74" s="152"/>
      <c r="G74" s="152"/>
      <c r="H74" s="152"/>
      <c r="I74" s="152"/>
    </row>
    <row r="75" spans="1:9" ht="15" customHeight="1" thickTop="1" x14ac:dyDescent="0.15">
      <c r="A75" s="161">
        <v>2050</v>
      </c>
      <c r="B75" s="68" t="s">
        <v>68</v>
      </c>
      <c r="C75" s="69">
        <v>14</v>
      </c>
      <c r="D75" s="70">
        <f>(説明!$G$42*1.05/C75)*E$75</f>
        <v>16113.75</v>
      </c>
      <c r="E75" s="151">
        <v>5</v>
      </c>
      <c r="F75" s="151">
        <f>7000*E75</f>
        <v>35000</v>
      </c>
      <c r="G75" s="151">
        <f>A75*2</f>
        <v>4100</v>
      </c>
      <c r="H75" s="151">
        <f>A75+25</f>
        <v>2075</v>
      </c>
      <c r="I75" s="151">
        <f>ROUNDUP(((25*H75^2)+(2853*H75))*0.0001/E75,-2)</f>
        <v>2300</v>
      </c>
    </row>
    <row r="76" spans="1:9" ht="15" customHeight="1" x14ac:dyDescent="0.15">
      <c r="A76" s="157"/>
      <c r="B76" s="23" t="s">
        <v>76</v>
      </c>
      <c r="C76" s="7">
        <v>11</v>
      </c>
      <c r="D76" s="8">
        <f>(説明!$G$42*1.05/C76)*E$75</f>
        <v>20508.409090909088</v>
      </c>
      <c r="E76" s="148"/>
      <c r="F76" s="148"/>
      <c r="G76" s="148"/>
      <c r="H76" s="148"/>
      <c r="I76" s="148"/>
    </row>
    <row r="77" spans="1:9" ht="15" customHeight="1" x14ac:dyDescent="0.15">
      <c r="A77" s="157"/>
      <c r="B77" s="23" t="s">
        <v>77</v>
      </c>
      <c r="C77" s="7">
        <v>9</v>
      </c>
      <c r="D77" s="8">
        <f>(説明!$G$42*1.05/C77)*E$75</f>
        <v>25065.833333333336</v>
      </c>
      <c r="E77" s="148"/>
      <c r="F77" s="148"/>
      <c r="G77" s="148"/>
      <c r="H77" s="148"/>
      <c r="I77" s="148"/>
    </row>
    <row r="78" spans="1:9" ht="15" customHeight="1" x14ac:dyDescent="0.15">
      <c r="A78" s="157"/>
      <c r="B78" s="23" t="s">
        <v>78</v>
      </c>
      <c r="C78" s="7">
        <v>8</v>
      </c>
      <c r="D78" s="8">
        <f>(説明!$G$42*1.05/C78)*E$75</f>
        <v>28199.0625</v>
      </c>
      <c r="E78" s="148"/>
      <c r="F78" s="148"/>
      <c r="G78" s="148"/>
      <c r="H78" s="148"/>
      <c r="I78" s="148"/>
    </row>
    <row r="79" spans="1:9" ht="15" customHeight="1" x14ac:dyDescent="0.15">
      <c r="A79" s="157"/>
      <c r="B79" s="23" t="s">
        <v>79</v>
      </c>
      <c r="C79" s="7">
        <v>7</v>
      </c>
      <c r="D79" s="8">
        <f>(説明!$G$42*1.05/C79)*E$75</f>
        <v>32227.5</v>
      </c>
      <c r="E79" s="148"/>
      <c r="F79" s="148"/>
      <c r="G79" s="148"/>
      <c r="H79" s="148"/>
      <c r="I79" s="148"/>
    </row>
    <row r="80" spans="1:9" ht="15" customHeight="1" x14ac:dyDescent="0.15">
      <c r="A80" s="157"/>
      <c r="B80" s="23" t="s">
        <v>80</v>
      </c>
      <c r="C80" s="7">
        <v>6</v>
      </c>
      <c r="D80" s="8">
        <f>(説明!$G$42*1.05/C80)*E$75</f>
        <v>37598.75</v>
      </c>
      <c r="E80" s="148"/>
      <c r="F80" s="148"/>
      <c r="G80" s="148"/>
      <c r="H80" s="148"/>
      <c r="I80" s="148"/>
    </row>
    <row r="81" spans="1:9" ht="15" customHeight="1" thickBot="1" x14ac:dyDescent="0.2">
      <c r="A81" s="164"/>
      <c r="B81" s="66" t="s">
        <v>81</v>
      </c>
      <c r="C81" s="67">
        <v>5</v>
      </c>
      <c r="D81" s="63">
        <f>(説明!$G$42*1.05/C81)*E$75</f>
        <v>45118.5</v>
      </c>
      <c r="E81" s="152"/>
      <c r="F81" s="152"/>
      <c r="G81" s="152"/>
      <c r="H81" s="152"/>
      <c r="I81" s="152"/>
    </row>
    <row r="82" spans="1:9" ht="15" customHeight="1" thickTop="1" x14ac:dyDescent="0.15">
      <c r="A82" s="156">
        <v>2100</v>
      </c>
      <c r="B82" s="22" t="s">
        <v>68</v>
      </c>
      <c r="C82" s="5">
        <v>13</v>
      </c>
      <c r="D82" s="61">
        <f>(説明!$G$42*1.05/C82)*E$82</f>
        <v>17353.26923076923</v>
      </c>
      <c r="E82" s="148">
        <v>5</v>
      </c>
      <c r="F82" s="148">
        <f>7000*E82</f>
        <v>35000</v>
      </c>
      <c r="G82" s="148">
        <f>A82*2</f>
        <v>4200</v>
      </c>
      <c r="H82" s="148">
        <f>A82+25</f>
        <v>2125</v>
      </c>
      <c r="I82" s="148">
        <f>ROUNDUP(((25*H82^2)+(2853*H82))*0.0001/E82,-2)</f>
        <v>2400</v>
      </c>
    </row>
    <row r="83" spans="1:9" ht="15" customHeight="1" x14ac:dyDescent="0.15">
      <c r="A83" s="157"/>
      <c r="B83" s="23" t="s">
        <v>76</v>
      </c>
      <c r="C83" s="7">
        <v>11</v>
      </c>
      <c r="D83" s="8">
        <f>(説明!$G$42*1.05/C83)*E$82</f>
        <v>20508.409090909088</v>
      </c>
      <c r="E83" s="148"/>
      <c r="F83" s="148"/>
      <c r="G83" s="148"/>
      <c r="H83" s="148"/>
      <c r="I83" s="148"/>
    </row>
    <row r="84" spans="1:9" ht="15" customHeight="1" x14ac:dyDescent="0.15">
      <c r="A84" s="157"/>
      <c r="B84" s="23" t="s">
        <v>77</v>
      </c>
      <c r="C84" s="7">
        <v>9</v>
      </c>
      <c r="D84" s="8">
        <f>(説明!$G$42*1.05/C84)*E$82</f>
        <v>25065.833333333336</v>
      </c>
      <c r="E84" s="148"/>
      <c r="F84" s="148"/>
      <c r="G84" s="148"/>
      <c r="H84" s="148"/>
      <c r="I84" s="148"/>
    </row>
    <row r="85" spans="1:9" ht="15" customHeight="1" x14ac:dyDescent="0.15">
      <c r="A85" s="157"/>
      <c r="B85" s="23" t="s">
        <v>78</v>
      </c>
      <c r="C85" s="7">
        <v>8</v>
      </c>
      <c r="D85" s="8">
        <f>(説明!$G$42*1.05/C85)*E$82</f>
        <v>28199.0625</v>
      </c>
      <c r="E85" s="148"/>
      <c r="F85" s="148"/>
      <c r="G85" s="148"/>
      <c r="H85" s="148"/>
      <c r="I85" s="148"/>
    </row>
    <row r="86" spans="1:9" ht="15" customHeight="1" x14ac:dyDescent="0.15">
      <c r="A86" s="157"/>
      <c r="B86" s="23" t="s">
        <v>79</v>
      </c>
      <c r="C86" s="7">
        <v>7</v>
      </c>
      <c r="D86" s="8">
        <f>(説明!$G$42*1.05/C86)*E$82</f>
        <v>32227.5</v>
      </c>
      <c r="E86" s="148"/>
      <c r="F86" s="148"/>
      <c r="G86" s="148"/>
      <c r="H86" s="148"/>
      <c r="I86" s="148"/>
    </row>
    <row r="87" spans="1:9" ht="15" customHeight="1" x14ac:dyDescent="0.15">
      <c r="A87" s="157"/>
      <c r="B87" s="23" t="s">
        <v>80</v>
      </c>
      <c r="C87" s="7">
        <v>6</v>
      </c>
      <c r="D87" s="8">
        <f>(説明!$G$42*1.05/C87)*E$82</f>
        <v>37598.75</v>
      </c>
      <c r="E87" s="148"/>
      <c r="F87" s="148"/>
      <c r="G87" s="148"/>
      <c r="H87" s="148"/>
      <c r="I87" s="148"/>
    </row>
    <row r="88" spans="1:9" ht="15" customHeight="1" thickBot="1" x14ac:dyDescent="0.2">
      <c r="A88" s="160"/>
      <c r="B88" s="24" t="s">
        <v>81</v>
      </c>
      <c r="C88" s="9">
        <v>5</v>
      </c>
      <c r="D88" s="10">
        <f>(説明!$G$42*1.05/C88)*E$82</f>
        <v>45118.5</v>
      </c>
      <c r="E88" s="149"/>
      <c r="F88" s="149"/>
      <c r="G88" s="149"/>
      <c r="H88" s="149"/>
      <c r="I88" s="149"/>
    </row>
    <row r="89" spans="1:9" ht="15" customHeight="1" thickTop="1" x14ac:dyDescent="0.15">
      <c r="A89" s="156">
        <v>2150</v>
      </c>
      <c r="B89" s="22" t="s">
        <v>68</v>
      </c>
      <c r="C89" s="5">
        <v>13</v>
      </c>
      <c r="D89" s="6">
        <f>(説明!$G$42*1.05/C89)*E$89</f>
        <v>17353.26923076923</v>
      </c>
      <c r="E89" s="150">
        <v>5</v>
      </c>
      <c r="F89" s="150">
        <f>7000*E89</f>
        <v>35000</v>
      </c>
      <c r="G89" s="150">
        <f>A89*2</f>
        <v>4300</v>
      </c>
      <c r="H89" s="167">
        <f>A89+25</f>
        <v>2175</v>
      </c>
      <c r="I89" s="150">
        <f>ROUNDUP(((25*H89^2)+(2853*H89))*0.0001/E89,-2)</f>
        <v>2500</v>
      </c>
    </row>
    <row r="90" spans="1:9" ht="15" customHeight="1" x14ac:dyDescent="0.15">
      <c r="A90" s="157"/>
      <c r="B90" s="23" t="s">
        <v>76</v>
      </c>
      <c r="C90" s="7">
        <v>11</v>
      </c>
      <c r="D90" s="8">
        <f>(説明!$G$42*1.05/C90)*E$89</f>
        <v>20508.409090909088</v>
      </c>
      <c r="E90" s="148"/>
      <c r="F90" s="148"/>
      <c r="G90" s="148"/>
      <c r="H90" s="148"/>
      <c r="I90" s="148"/>
    </row>
    <row r="91" spans="1:9" ht="15" customHeight="1" x14ac:dyDescent="0.15">
      <c r="A91" s="157"/>
      <c r="B91" s="23" t="s">
        <v>77</v>
      </c>
      <c r="C91" s="7">
        <v>9</v>
      </c>
      <c r="D91" s="8">
        <f>(説明!$G$42*1.05/C91)*E$89</f>
        <v>25065.833333333336</v>
      </c>
      <c r="E91" s="148"/>
      <c r="F91" s="148"/>
      <c r="G91" s="148"/>
      <c r="H91" s="148"/>
      <c r="I91" s="148"/>
    </row>
    <row r="92" spans="1:9" ht="15" customHeight="1" x14ac:dyDescent="0.15">
      <c r="A92" s="157"/>
      <c r="B92" s="23" t="s">
        <v>78</v>
      </c>
      <c r="C92" s="7">
        <v>8</v>
      </c>
      <c r="D92" s="8">
        <f>(説明!$G$42*1.05/C92)*E$89</f>
        <v>28199.0625</v>
      </c>
      <c r="E92" s="148"/>
      <c r="F92" s="148"/>
      <c r="G92" s="148"/>
      <c r="H92" s="148"/>
      <c r="I92" s="148"/>
    </row>
    <row r="93" spans="1:9" ht="15" customHeight="1" x14ac:dyDescent="0.15">
      <c r="A93" s="157"/>
      <c r="B93" s="23" t="s">
        <v>79</v>
      </c>
      <c r="C93" s="7">
        <v>7</v>
      </c>
      <c r="D93" s="8">
        <f>(説明!$G$42*1.05/C93)*E$89</f>
        <v>32227.5</v>
      </c>
      <c r="E93" s="148"/>
      <c r="F93" s="148"/>
      <c r="G93" s="148"/>
      <c r="H93" s="148"/>
      <c r="I93" s="148"/>
    </row>
    <row r="94" spans="1:9" ht="15" customHeight="1" x14ac:dyDescent="0.15">
      <c r="A94" s="157"/>
      <c r="B94" s="23" t="s">
        <v>80</v>
      </c>
      <c r="C94" s="7">
        <v>6</v>
      </c>
      <c r="D94" s="8">
        <f>(説明!$G$42*1.05/C94)*E$89</f>
        <v>37598.75</v>
      </c>
      <c r="E94" s="148"/>
      <c r="F94" s="148"/>
      <c r="G94" s="148"/>
      <c r="H94" s="148"/>
      <c r="I94" s="148"/>
    </row>
    <row r="95" spans="1:9" ht="15" customHeight="1" thickBot="1" x14ac:dyDescent="0.2">
      <c r="A95" s="158"/>
      <c r="B95" s="25" t="s">
        <v>81</v>
      </c>
      <c r="C95" s="11">
        <v>5</v>
      </c>
      <c r="D95" s="12">
        <f>(説明!$G$42*1.05/C95)*E$89</f>
        <v>45118.5</v>
      </c>
      <c r="E95" s="149"/>
      <c r="F95" s="149"/>
      <c r="G95" s="149"/>
      <c r="H95" s="149"/>
      <c r="I95" s="149"/>
    </row>
    <row r="96" spans="1:9" ht="15" customHeight="1" thickTop="1" x14ac:dyDescent="0.15">
      <c r="A96" s="159">
        <v>2200</v>
      </c>
      <c r="B96" s="26" t="s">
        <v>68</v>
      </c>
      <c r="C96" s="13">
        <v>13</v>
      </c>
      <c r="D96" s="14">
        <f>(説明!$G$42*1.05/C96)*E$96</f>
        <v>17353.26923076923</v>
      </c>
      <c r="E96" s="150">
        <v>5</v>
      </c>
      <c r="F96" s="150">
        <f>7000*E96</f>
        <v>35000</v>
      </c>
      <c r="G96" s="150">
        <f>A96*2</f>
        <v>4400</v>
      </c>
      <c r="H96" s="150">
        <f>A96+25</f>
        <v>2225</v>
      </c>
      <c r="I96" s="150">
        <f>ROUNDUP(((25*H96^2)+(2853*H96))*0.0001/E96,-2)</f>
        <v>2700</v>
      </c>
    </row>
    <row r="97" spans="1:9" ht="15" customHeight="1" x14ac:dyDescent="0.15">
      <c r="A97" s="157"/>
      <c r="B97" s="23" t="s">
        <v>76</v>
      </c>
      <c r="C97" s="7">
        <v>11</v>
      </c>
      <c r="D97" s="8">
        <f>(説明!$G$42*1.05/C97)*E$96</f>
        <v>20508.409090909088</v>
      </c>
      <c r="E97" s="148"/>
      <c r="F97" s="148"/>
      <c r="G97" s="148"/>
      <c r="H97" s="148"/>
      <c r="I97" s="148"/>
    </row>
    <row r="98" spans="1:9" ht="15" customHeight="1" x14ac:dyDescent="0.15">
      <c r="A98" s="157"/>
      <c r="B98" s="23" t="s">
        <v>77</v>
      </c>
      <c r="C98" s="7">
        <v>9</v>
      </c>
      <c r="D98" s="8">
        <f>(説明!$G$42*1.05/C98)*E$96</f>
        <v>25065.833333333336</v>
      </c>
      <c r="E98" s="148"/>
      <c r="F98" s="148"/>
      <c r="G98" s="148"/>
      <c r="H98" s="148"/>
      <c r="I98" s="148"/>
    </row>
    <row r="99" spans="1:9" ht="15" customHeight="1" x14ac:dyDescent="0.15">
      <c r="A99" s="157"/>
      <c r="B99" s="23" t="s">
        <v>78</v>
      </c>
      <c r="C99" s="7">
        <v>8</v>
      </c>
      <c r="D99" s="8">
        <f>(説明!$G$42*1.05/C99)*E$96</f>
        <v>28199.0625</v>
      </c>
      <c r="E99" s="148"/>
      <c r="F99" s="148"/>
      <c r="G99" s="148"/>
      <c r="H99" s="148"/>
      <c r="I99" s="148"/>
    </row>
    <row r="100" spans="1:9" ht="15" customHeight="1" x14ac:dyDescent="0.15">
      <c r="A100" s="157"/>
      <c r="B100" s="23" t="s">
        <v>79</v>
      </c>
      <c r="C100" s="7">
        <v>7</v>
      </c>
      <c r="D100" s="8">
        <f>(説明!$G$42*1.05/C100)*E$96</f>
        <v>32227.5</v>
      </c>
      <c r="E100" s="148"/>
      <c r="F100" s="148"/>
      <c r="G100" s="148"/>
      <c r="H100" s="148"/>
      <c r="I100" s="148"/>
    </row>
    <row r="101" spans="1:9" ht="15" customHeight="1" x14ac:dyDescent="0.15">
      <c r="A101" s="157"/>
      <c r="B101" s="23" t="s">
        <v>80</v>
      </c>
      <c r="C101" s="7">
        <v>6</v>
      </c>
      <c r="D101" s="8">
        <f>(説明!$G$42*1.05/C101)*E$96</f>
        <v>37598.75</v>
      </c>
      <c r="E101" s="148"/>
      <c r="F101" s="148"/>
      <c r="G101" s="148"/>
      <c r="H101" s="148"/>
      <c r="I101" s="148"/>
    </row>
    <row r="102" spans="1:9" ht="15" customHeight="1" x14ac:dyDescent="0.15">
      <c r="A102" s="157"/>
      <c r="B102" s="23" t="s">
        <v>81</v>
      </c>
      <c r="C102" s="7">
        <v>5</v>
      </c>
      <c r="D102" s="8">
        <f>(説明!$G$42*1.05/C102)*E$96</f>
        <v>45118.5</v>
      </c>
      <c r="E102" s="153"/>
      <c r="F102" s="153"/>
      <c r="G102" s="153"/>
      <c r="H102" s="153"/>
      <c r="I102" s="153"/>
    </row>
    <row r="103" spans="1:9" x14ac:dyDescent="0.15">
      <c r="A103" t="s">
        <v>19</v>
      </c>
      <c r="B103" s="16"/>
      <c r="C103" s="16"/>
      <c r="D103" t="s">
        <v>94</v>
      </c>
      <c r="E103" s="17"/>
      <c r="F103" s="17"/>
      <c r="G103" s="17"/>
      <c r="H103" s="17"/>
      <c r="I103" s="88" t="s">
        <v>66</v>
      </c>
    </row>
    <row r="104" spans="1:9" ht="15" customHeight="1" thickBot="1" x14ac:dyDescent="0.2">
      <c r="A104" s="18" t="s">
        <v>1</v>
      </c>
      <c r="B104" s="19" t="s">
        <v>0</v>
      </c>
      <c r="C104" s="3" t="s">
        <v>6</v>
      </c>
      <c r="D104" s="20" t="s">
        <v>2</v>
      </c>
      <c r="E104" s="155" t="s">
        <v>3</v>
      </c>
      <c r="F104" s="155"/>
      <c r="G104" s="21" t="s">
        <v>4</v>
      </c>
      <c r="H104" s="21"/>
      <c r="I104" s="21" t="s">
        <v>5</v>
      </c>
    </row>
    <row r="105" spans="1:9" ht="15" customHeight="1" x14ac:dyDescent="0.15">
      <c r="A105" s="156">
        <v>2250</v>
      </c>
      <c r="B105" s="22" t="s">
        <v>68</v>
      </c>
      <c r="C105" s="5">
        <v>13</v>
      </c>
      <c r="D105" s="6">
        <f>(説明!$G$42*1.05/C105)*E$105</f>
        <v>17353.26923076923</v>
      </c>
      <c r="E105" s="148">
        <v>5</v>
      </c>
      <c r="F105" s="148">
        <f>7000*E105</f>
        <v>35000</v>
      </c>
      <c r="G105" s="148">
        <f>A105*2</f>
        <v>4500</v>
      </c>
      <c r="H105" s="167">
        <f>A105+25</f>
        <v>2275</v>
      </c>
      <c r="I105" s="167">
        <f>ROUNDUP(((25*H105^2)+(2853*H105))*0.0001/E105,-2)</f>
        <v>2800</v>
      </c>
    </row>
    <row r="106" spans="1:9" ht="15" customHeight="1" x14ac:dyDescent="0.15">
      <c r="A106" s="157"/>
      <c r="B106" s="23" t="s">
        <v>76</v>
      </c>
      <c r="C106" s="7">
        <v>11</v>
      </c>
      <c r="D106" s="8">
        <f>(説明!$G$42*1.05/C106)*E$105</f>
        <v>20508.409090909088</v>
      </c>
      <c r="E106" s="148"/>
      <c r="F106" s="148"/>
      <c r="G106" s="148"/>
      <c r="H106" s="148"/>
      <c r="I106" s="148"/>
    </row>
    <row r="107" spans="1:9" ht="15" customHeight="1" x14ac:dyDescent="0.15">
      <c r="A107" s="157"/>
      <c r="B107" s="23" t="s">
        <v>77</v>
      </c>
      <c r="C107" s="7">
        <v>9</v>
      </c>
      <c r="D107" s="8">
        <f>(説明!$G$42*1.05/C107)*E$105</f>
        <v>25065.833333333336</v>
      </c>
      <c r="E107" s="148"/>
      <c r="F107" s="148"/>
      <c r="G107" s="148"/>
      <c r="H107" s="148"/>
      <c r="I107" s="148"/>
    </row>
    <row r="108" spans="1:9" ht="15" customHeight="1" x14ac:dyDescent="0.15">
      <c r="A108" s="157"/>
      <c r="B108" s="23" t="s">
        <v>78</v>
      </c>
      <c r="C108" s="7">
        <v>8</v>
      </c>
      <c r="D108" s="8">
        <f>(説明!$G$42*1.05/C108)*E$105</f>
        <v>28199.0625</v>
      </c>
      <c r="E108" s="148"/>
      <c r="F108" s="148"/>
      <c r="G108" s="148"/>
      <c r="H108" s="148"/>
      <c r="I108" s="148"/>
    </row>
    <row r="109" spans="1:9" ht="15" customHeight="1" x14ac:dyDescent="0.15">
      <c r="A109" s="157"/>
      <c r="B109" s="23" t="s">
        <v>79</v>
      </c>
      <c r="C109" s="7">
        <v>7</v>
      </c>
      <c r="D109" s="8">
        <f>(説明!$G$42*1.05/C109)*E$105</f>
        <v>32227.5</v>
      </c>
      <c r="E109" s="148"/>
      <c r="F109" s="148"/>
      <c r="G109" s="148"/>
      <c r="H109" s="148"/>
      <c r="I109" s="148"/>
    </row>
    <row r="110" spans="1:9" ht="15" customHeight="1" x14ac:dyDescent="0.15">
      <c r="A110" s="157"/>
      <c r="B110" s="23" t="s">
        <v>80</v>
      </c>
      <c r="C110" s="7">
        <v>6</v>
      </c>
      <c r="D110" s="8">
        <f>(説明!$G$42*1.05/C110)*E$105</f>
        <v>37598.75</v>
      </c>
      <c r="E110" s="148"/>
      <c r="F110" s="148"/>
      <c r="G110" s="148"/>
      <c r="H110" s="148"/>
      <c r="I110" s="148"/>
    </row>
    <row r="111" spans="1:9" ht="15" customHeight="1" thickBot="1" x14ac:dyDescent="0.2">
      <c r="A111" s="160"/>
      <c r="B111" s="24" t="s">
        <v>81</v>
      </c>
      <c r="C111" s="9">
        <v>5</v>
      </c>
      <c r="D111" s="10">
        <f>(説明!$G$42*1.05/C111)*E$105</f>
        <v>45118.5</v>
      </c>
      <c r="E111" s="149"/>
      <c r="F111" s="149"/>
      <c r="G111" s="149"/>
      <c r="H111" s="149"/>
      <c r="I111" s="149"/>
    </row>
    <row r="112" spans="1:9" ht="15" customHeight="1" thickTop="1" x14ac:dyDescent="0.15">
      <c r="A112" s="156">
        <v>2300</v>
      </c>
      <c r="B112" s="22" t="s">
        <v>68</v>
      </c>
      <c r="C112" s="5">
        <v>13</v>
      </c>
      <c r="D112" s="6">
        <f>(説明!$G$42*1.05/C112)*E$112</f>
        <v>17353.26923076923</v>
      </c>
      <c r="E112" s="150">
        <v>5</v>
      </c>
      <c r="F112" s="150">
        <f>7000*E112</f>
        <v>35000</v>
      </c>
      <c r="G112" s="150">
        <f>A112*2</f>
        <v>4600</v>
      </c>
      <c r="H112" s="167">
        <f>A112+25</f>
        <v>2325</v>
      </c>
      <c r="I112" s="150">
        <f>ROUNDUP(((25*H112^2)+(2853*H112))*0.0001/E112,-2)</f>
        <v>2900</v>
      </c>
    </row>
    <row r="113" spans="1:9" ht="15" customHeight="1" x14ac:dyDescent="0.15">
      <c r="A113" s="157"/>
      <c r="B113" s="23" t="s">
        <v>76</v>
      </c>
      <c r="C113" s="7">
        <v>11</v>
      </c>
      <c r="D113" s="8">
        <f>(説明!$G$42*1.05/C113)*E$112</f>
        <v>20508.409090909088</v>
      </c>
      <c r="E113" s="148"/>
      <c r="F113" s="148"/>
      <c r="G113" s="148"/>
      <c r="H113" s="148"/>
      <c r="I113" s="148"/>
    </row>
    <row r="114" spans="1:9" ht="15" customHeight="1" x14ac:dyDescent="0.15">
      <c r="A114" s="157"/>
      <c r="B114" s="23" t="s">
        <v>77</v>
      </c>
      <c r="C114" s="7">
        <v>9</v>
      </c>
      <c r="D114" s="8">
        <f>(説明!$G$42*1.05/C114)*E$112</f>
        <v>25065.833333333336</v>
      </c>
      <c r="E114" s="148"/>
      <c r="F114" s="148"/>
      <c r="G114" s="148"/>
      <c r="H114" s="148"/>
      <c r="I114" s="148"/>
    </row>
    <row r="115" spans="1:9" ht="15" customHeight="1" x14ac:dyDescent="0.15">
      <c r="A115" s="157"/>
      <c r="B115" s="23" t="s">
        <v>78</v>
      </c>
      <c r="C115" s="7">
        <v>8</v>
      </c>
      <c r="D115" s="8">
        <f>(説明!$G$42*1.05/C115)*E$112</f>
        <v>28199.0625</v>
      </c>
      <c r="E115" s="148"/>
      <c r="F115" s="148"/>
      <c r="G115" s="148"/>
      <c r="H115" s="148"/>
      <c r="I115" s="148"/>
    </row>
    <row r="116" spans="1:9" ht="15" customHeight="1" x14ac:dyDescent="0.15">
      <c r="A116" s="157"/>
      <c r="B116" s="23" t="s">
        <v>79</v>
      </c>
      <c r="C116" s="7">
        <v>7</v>
      </c>
      <c r="D116" s="8">
        <f>(説明!$G$42*1.05/C116)*E$112</f>
        <v>32227.5</v>
      </c>
      <c r="E116" s="148"/>
      <c r="F116" s="148"/>
      <c r="G116" s="148"/>
      <c r="H116" s="148"/>
      <c r="I116" s="148"/>
    </row>
    <row r="117" spans="1:9" ht="15" customHeight="1" x14ac:dyDescent="0.15">
      <c r="A117" s="157"/>
      <c r="B117" s="23" t="s">
        <v>80</v>
      </c>
      <c r="C117" s="7">
        <v>6</v>
      </c>
      <c r="D117" s="8">
        <f>(説明!$G$42*1.05/C117)*E$112</f>
        <v>37598.75</v>
      </c>
      <c r="E117" s="148"/>
      <c r="F117" s="148"/>
      <c r="G117" s="148"/>
      <c r="H117" s="148"/>
      <c r="I117" s="148"/>
    </row>
    <row r="118" spans="1:9" ht="15" customHeight="1" thickBot="1" x14ac:dyDescent="0.2">
      <c r="A118" s="158"/>
      <c r="B118" s="25" t="s">
        <v>81</v>
      </c>
      <c r="C118" s="11">
        <v>5</v>
      </c>
      <c r="D118" s="12">
        <f>(説明!$G$42*1.05/C118)*E$112</f>
        <v>45118.5</v>
      </c>
      <c r="E118" s="148"/>
      <c r="F118" s="148"/>
      <c r="G118" s="148"/>
      <c r="H118" s="148"/>
      <c r="I118" s="148"/>
    </row>
    <row r="119" spans="1:9" ht="15" customHeight="1" thickTop="1" x14ac:dyDescent="0.15">
      <c r="A119" s="161">
        <v>2350</v>
      </c>
      <c r="B119" s="68" t="s">
        <v>68</v>
      </c>
      <c r="C119" s="69">
        <v>13</v>
      </c>
      <c r="D119" s="70">
        <f>(説明!$G$42*1.05/C119)*E$119</f>
        <v>17353.26923076923</v>
      </c>
      <c r="E119" s="151">
        <v>5</v>
      </c>
      <c r="F119" s="151">
        <f>7000*E119</f>
        <v>35000</v>
      </c>
      <c r="G119" s="151">
        <f>A119*2</f>
        <v>4700</v>
      </c>
      <c r="H119" s="151">
        <f>A119+25</f>
        <v>2375</v>
      </c>
      <c r="I119" s="151">
        <f>ROUNDUP(((25*H119^2)+(2853*H119))*0.0001/E119,-2)</f>
        <v>3000</v>
      </c>
    </row>
    <row r="120" spans="1:9" ht="15" customHeight="1" x14ac:dyDescent="0.15">
      <c r="A120" s="157"/>
      <c r="B120" s="23" t="s">
        <v>76</v>
      </c>
      <c r="C120" s="7">
        <v>11</v>
      </c>
      <c r="D120" s="8">
        <f>(説明!$G$42*1.05/C120)*E$119</f>
        <v>20508.409090909088</v>
      </c>
      <c r="E120" s="148"/>
      <c r="F120" s="148"/>
      <c r="G120" s="148"/>
      <c r="H120" s="148"/>
      <c r="I120" s="148"/>
    </row>
    <row r="121" spans="1:9" ht="15" customHeight="1" x14ac:dyDescent="0.15">
      <c r="A121" s="157"/>
      <c r="B121" s="23" t="s">
        <v>77</v>
      </c>
      <c r="C121" s="7">
        <v>9</v>
      </c>
      <c r="D121" s="8">
        <f>(説明!$G$42*1.05/C121)*E$119</f>
        <v>25065.833333333336</v>
      </c>
      <c r="E121" s="148"/>
      <c r="F121" s="148"/>
      <c r="G121" s="148"/>
      <c r="H121" s="148"/>
      <c r="I121" s="148"/>
    </row>
    <row r="122" spans="1:9" ht="15" customHeight="1" x14ac:dyDescent="0.15">
      <c r="A122" s="157"/>
      <c r="B122" s="23" t="s">
        <v>78</v>
      </c>
      <c r="C122" s="7">
        <v>7</v>
      </c>
      <c r="D122" s="8">
        <f>(説明!$G$42*1.05/C122)*E$119</f>
        <v>32227.5</v>
      </c>
      <c r="E122" s="148"/>
      <c r="F122" s="148"/>
      <c r="G122" s="148"/>
      <c r="H122" s="148"/>
      <c r="I122" s="148"/>
    </row>
    <row r="123" spans="1:9" ht="15" customHeight="1" x14ac:dyDescent="0.15">
      <c r="A123" s="157"/>
      <c r="B123" s="23" t="s">
        <v>79</v>
      </c>
      <c r="C123" s="7">
        <v>7</v>
      </c>
      <c r="D123" s="8">
        <f>(説明!$G$42*1.05/C123)*E$119</f>
        <v>32227.5</v>
      </c>
      <c r="E123" s="148"/>
      <c r="F123" s="148"/>
      <c r="G123" s="148"/>
      <c r="H123" s="148"/>
      <c r="I123" s="148"/>
    </row>
    <row r="124" spans="1:9" ht="15" customHeight="1" x14ac:dyDescent="0.15">
      <c r="A124" s="157"/>
      <c r="B124" s="23" t="s">
        <v>80</v>
      </c>
      <c r="C124" s="7">
        <v>6</v>
      </c>
      <c r="D124" s="8">
        <f>(説明!$G$42*1.05/C124)*E$119</f>
        <v>37598.75</v>
      </c>
      <c r="E124" s="148"/>
      <c r="F124" s="148"/>
      <c r="G124" s="148"/>
      <c r="H124" s="148"/>
      <c r="I124" s="148"/>
    </row>
    <row r="125" spans="1:9" ht="15" customHeight="1" thickBot="1" x14ac:dyDescent="0.2">
      <c r="A125" s="160"/>
      <c r="B125" s="24" t="s">
        <v>81</v>
      </c>
      <c r="C125" s="9">
        <v>5</v>
      </c>
      <c r="D125" s="10">
        <f>(説明!$G$42*1.05/C125)*E$119</f>
        <v>45118.5</v>
      </c>
      <c r="E125" s="149"/>
      <c r="F125" s="149"/>
      <c r="G125" s="149"/>
      <c r="H125" s="149"/>
      <c r="I125" s="149"/>
    </row>
    <row r="126" spans="1:9" ht="15" customHeight="1" thickTop="1" x14ac:dyDescent="0.15">
      <c r="A126" s="156">
        <v>2400</v>
      </c>
      <c r="B126" s="22" t="s">
        <v>68</v>
      </c>
      <c r="C126" s="5">
        <v>13</v>
      </c>
      <c r="D126" s="6">
        <f>(説明!$G$42*1.05/C126)*E$126</f>
        <v>17353.26923076923</v>
      </c>
      <c r="E126" s="150">
        <v>5</v>
      </c>
      <c r="F126" s="150">
        <f>7000*E126</f>
        <v>35000</v>
      </c>
      <c r="G126" s="150">
        <f>A126*2</f>
        <v>4800</v>
      </c>
      <c r="H126" s="167">
        <f>A126+25</f>
        <v>2425</v>
      </c>
      <c r="I126" s="150">
        <f>ROUNDUP(((25*H126^2)+(2853*H126))*0.0001/E126,-2)</f>
        <v>3100</v>
      </c>
    </row>
    <row r="127" spans="1:9" ht="15" customHeight="1" x14ac:dyDescent="0.15">
      <c r="A127" s="157"/>
      <c r="B127" s="23" t="s">
        <v>76</v>
      </c>
      <c r="C127" s="7">
        <v>11</v>
      </c>
      <c r="D127" s="8">
        <f>(説明!$G$42*1.05/C127)*E$126</f>
        <v>20508.409090909088</v>
      </c>
      <c r="E127" s="148"/>
      <c r="F127" s="148"/>
      <c r="G127" s="148"/>
      <c r="H127" s="148"/>
      <c r="I127" s="148"/>
    </row>
    <row r="128" spans="1:9" ht="15" customHeight="1" x14ac:dyDescent="0.15">
      <c r="A128" s="157"/>
      <c r="B128" s="23" t="s">
        <v>77</v>
      </c>
      <c r="C128" s="7">
        <v>9</v>
      </c>
      <c r="D128" s="8">
        <f>(説明!$G$42*1.05/C128)*E$126</f>
        <v>25065.833333333336</v>
      </c>
      <c r="E128" s="148"/>
      <c r="F128" s="148"/>
      <c r="G128" s="148"/>
      <c r="H128" s="148"/>
      <c r="I128" s="148"/>
    </row>
    <row r="129" spans="1:9" ht="15" customHeight="1" x14ac:dyDescent="0.15">
      <c r="A129" s="157"/>
      <c r="B129" s="23" t="s">
        <v>78</v>
      </c>
      <c r="C129" s="7">
        <v>7</v>
      </c>
      <c r="D129" s="8">
        <f>(説明!$G$42*1.05/C129)*E$126</f>
        <v>32227.5</v>
      </c>
      <c r="E129" s="148"/>
      <c r="F129" s="148"/>
      <c r="G129" s="148"/>
      <c r="H129" s="148"/>
      <c r="I129" s="148"/>
    </row>
    <row r="130" spans="1:9" ht="15" customHeight="1" x14ac:dyDescent="0.15">
      <c r="A130" s="157"/>
      <c r="B130" s="23" t="s">
        <v>79</v>
      </c>
      <c r="C130" s="7">
        <v>7</v>
      </c>
      <c r="D130" s="8">
        <f>(説明!$G$42*1.05/C130)*E$126</f>
        <v>32227.5</v>
      </c>
      <c r="E130" s="148"/>
      <c r="F130" s="148"/>
      <c r="G130" s="148"/>
      <c r="H130" s="148"/>
      <c r="I130" s="148"/>
    </row>
    <row r="131" spans="1:9" ht="15" customHeight="1" x14ac:dyDescent="0.15">
      <c r="A131" s="157"/>
      <c r="B131" s="23" t="s">
        <v>80</v>
      </c>
      <c r="C131" s="7">
        <v>6</v>
      </c>
      <c r="D131" s="8">
        <f>(説明!$G$42*1.05/C131)*E$126</f>
        <v>37598.75</v>
      </c>
      <c r="E131" s="148"/>
      <c r="F131" s="148"/>
      <c r="G131" s="148"/>
      <c r="H131" s="148"/>
      <c r="I131" s="148"/>
    </row>
    <row r="132" spans="1:9" ht="15" customHeight="1" thickBot="1" x14ac:dyDescent="0.2">
      <c r="A132" s="158"/>
      <c r="B132" s="25" t="s">
        <v>81</v>
      </c>
      <c r="C132" s="11">
        <v>5</v>
      </c>
      <c r="D132" s="12">
        <f>(説明!$G$42*1.05/C132)*E$126</f>
        <v>45118.5</v>
      </c>
      <c r="E132" s="148"/>
      <c r="F132" s="148"/>
      <c r="G132" s="148"/>
      <c r="H132" s="148"/>
      <c r="I132" s="148"/>
    </row>
    <row r="133" spans="1:9" ht="15" customHeight="1" thickTop="1" x14ac:dyDescent="0.15">
      <c r="A133" s="161">
        <v>2450</v>
      </c>
      <c r="B133" s="68" t="s">
        <v>68</v>
      </c>
      <c r="C133" s="69">
        <v>13</v>
      </c>
      <c r="D133" s="70">
        <f>(説明!$G$42*1.05/C133)*E$133</f>
        <v>17353.26923076923</v>
      </c>
      <c r="E133" s="151">
        <v>5</v>
      </c>
      <c r="F133" s="151">
        <f>7000*E133</f>
        <v>35000</v>
      </c>
      <c r="G133" s="151">
        <f>A133*2</f>
        <v>4900</v>
      </c>
      <c r="H133" s="151">
        <f>A133+25</f>
        <v>2475</v>
      </c>
      <c r="I133" s="151">
        <f>ROUNDUP(((25*H133^2)+(2853*H133))*0.0001/E133,-2)</f>
        <v>3300</v>
      </c>
    </row>
    <row r="134" spans="1:9" ht="15" customHeight="1" x14ac:dyDescent="0.15">
      <c r="A134" s="157"/>
      <c r="B134" s="23" t="s">
        <v>76</v>
      </c>
      <c r="C134" s="7">
        <v>10</v>
      </c>
      <c r="D134" s="8">
        <f>(説明!$G$42*1.05/C134)*E$133</f>
        <v>22559.25</v>
      </c>
      <c r="E134" s="148"/>
      <c r="F134" s="148"/>
      <c r="G134" s="148"/>
      <c r="H134" s="148"/>
      <c r="I134" s="148"/>
    </row>
    <row r="135" spans="1:9" ht="15" customHeight="1" x14ac:dyDescent="0.15">
      <c r="A135" s="157"/>
      <c r="B135" s="23" t="s">
        <v>77</v>
      </c>
      <c r="C135" s="7">
        <v>9</v>
      </c>
      <c r="D135" s="8">
        <f>(説明!$G$42*1.05/C135)*E$133</f>
        <v>25065.833333333336</v>
      </c>
      <c r="E135" s="148"/>
      <c r="F135" s="148"/>
      <c r="G135" s="148"/>
      <c r="H135" s="148"/>
      <c r="I135" s="148"/>
    </row>
    <row r="136" spans="1:9" ht="15" customHeight="1" x14ac:dyDescent="0.15">
      <c r="A136" s="157"/>
      <c r="B136" s="23" t="s">
        <v>78</v>
      </c>
      <c r="C136" s="7">
        <v>7</v>
      </c>
      <c r="D136" s="8">
        <f>(説明!$G$42*1.05/C136)*E$133</f>
        <v>32227.5</v>
      </c>
      <c r="E136" s="148"/>
      <c r="F136" s="148"/>
      <c r="G136" s="148"/>
      <c r="H136" s="148"/>
      <c r="I136" s="148"/>
    </row>
    <row r="137" spans="1:9" ht="15" customHeight="1" x14ac:dyDescent="0.15">
      <c r="A137" s="157"/>
      <c r="B137" s="23" t="s">
        <v>79</v>
      </c>
      <c r="C137" s="7">
        <v>6</v>
      </c>
      <c r="D137" s="8">
        <f>(説明!$G$42*1.05/C137)*E$133</f>
        <v>37598.75</v>
      </c>
      <c r="E137" s="148"/>
      <c r="F137" s="148"/>
      <c r="G137" s="148"/>
      <c r="H137" s="148"/>
      <c r="I137" s="148"/>
    </row>
    <row r="138" spans="1:9" ht="15" customHeight="1" x14ac:dyDescent="0.15">
      <c r="A138" s="157"/>
      <c r="B138" s="23" t="s">
        <v>80</v>
      </c>
      <c r="C138" s="7">
        <v>6</v>
      </c>
      <c r="D138" s="8">
        <f>(説明!$G$42*1.05/C138)*E$133</f>
        <v>37598.75</v>
      </c>
      <c r="E138" s="148"/>
      <c r="F138" s="148"/>
      <c r="G138" s="148"/>
      <c r="H138" s="148"/>
      <c r="I138" s="148"/>
    </row>
    <row r="139" spans="1:9" ht="15" customHeight="1" thickBot="1" x14ac:dyDescent="0.2">
      <c r="A139" s="164"/>
      <c r="B139" s="66" t="s">
        <v>81</v>
      </c>
      <c r="C139" s="67">
        <v>5</v>
      </c>
      <c r="D139" s="63">
        <f>(説明!$G$42*1.05/C139)*E$133</f>
        <v>45118.5</v>
      </c>
      <c r="E139" s="152"/>
      <c r="F139" s="152"/>
      <c r="G139" s="152"/>
      <c r="H139" s="152"/>
      <c r="I139" s="152"/>
    </row>
    <row r="140" spans="1:9" ht="15" customHeight="1" thickTop="1" x14ac:dyDescent="0.15">
      <c r="A140" s="156">
        <v>2500</v>
      </c>
      <c r="B140" s="22" t="s">
        <v>68</v>
      </c>
      <c r="C140" s="5">
        <v>15</v>
      </c>
      <c r="D140" s="6">
        <f>(説明!$G$42*1.05/C140)*E$140</f>
        <v>18047.400000000001</v>
      </c>
      <c r="E140" s="148">
        <v>6</v>
      </c>
      <c r="F140" s="148">
        <f>7000*E140</f>
        <v>42000</v>
      </c>
      <c r="G140" s="148">
        <f>A140*2</f>
        <v>5000</v>
      </c>
      <c r="H140" s="148">
        <f>A140+25</f>
        <v>2525</v>
      </c>
      <c r="I140" s="148">
        <f>ROUNDUP(((25*H140^2)+(2853*H140))*0.0001/E140,-2)</f>
        <v>2800</v>
      </c>
    </row>
    <row r="141" spans="1:9" ht="15" customHeight="1" x14ac:dyDescent="0.15">
      <c r="A141" s="157"/>
      <c r="B141" s="23" t="s">
        <v>76</v>
      </c>
      <c r="C141" s="7">
        <v>12</v>
      </c>
      <c r="D141" s="8">
        <f>(説明!$G$42*1.05/C141)*E$140</f>
        <v>22559.25</v>
      </c>
      <c r="E141" s="148"/>
      <c r="F141" s="148"/>
      <c r="G141" s="148"/>
      <c r="H141" s="148"/>
      <c r="I141" s="148"/>
    </row>
    <row r="142" spans="1:9" ht="15" customHeight="1" x14ac:dyDescent="0.15">
      <c r="A142" s="157"/>
      <c r="B142" s="23" t="s">
        <v>77</v>
      </c>
      <c r="C142" s="7">
        <v>10</v>
      </c>
      <c r="D142" s="8">
        <f>(説明!$G$42*1.05/C142)*E$140</f>
        <v>27071.100000000002</v>
      </c>
      <c r="E142" s="148"/>
      <c r="F142" s="148"/>
      <c r="G142" s="148"/>
      <c r="H142" s="148"/>
      <c r="I142" s="148"/>
    </row>
    <row r="143" spans="1:9" ht="15" customHeight="1" x14ac:dyDescent="0.15">
      <c r="A143" s="157"/>
      <c r="B143" s="23" t="s">
        <v>78</v>
      </c>
      <c r="C143" s="7">
        <v>8</v>
      </c>
      <c r="D143" s="8">
        <f>(説明!$G$42*1.05/C143)*E$140</f>
        <v>33838.875</v>
      </c>
      <c r="E143" s="148"/>
      <c r="F143" s="148"/>
      <c r="G143" s="148"/>
      <c r="H143" s="148"/>
      <c r="I143" s="148"/>
    </row>
    <row r="144" spans="1:9" ht="15" customHeight="1" x14ac:dyDescent="0.15">
      <c r="A144" s="157"/>
      <c r="B144" s="23" t="s">
        <v>79</v>
      </c>
      <c r="C144" s="7">
        <v>7</v>
      </c>
      <c r="D144" s="8">
        <f>(説明!$G$42*1.05/C144)*E$140</f>
        <v>38673</v>
      </c>
      <c r="E144" s="148"/>
      <c r="F144" s="148"/>
      <c r="G144" s="148"/>
      <c r="H144" s="148"/>
      <c r="I144" s="148"/>
    </row>
    <row r="145" spans="1:9" ht="15" customHeight="1" x14ac:dyDescent="0.15">
      <c r="A145" s="157"/>
      <c r="B145" s="23" t="s">
        <v>80</v>
      </c>
      <c r="C145" s="7">
        <v>6</v>
      </c>
      <c r="D145" s="8">
        <f>(説明!$G$42*1.05/C145)*E$140</f>
        <v>45118.5</v>
      </c>
      <c r="E145" s="148"/>
      <c r="F145" s="148"/>
      <c r="G145" s="148"/>
      <c r="H145" s="148"/>
      <c r="I145" s="148"/>
    </row>
    <row r="146" spans="1:9" ht="15" customHeight="1" thickBot="1" x14ac:dyDescent="0.2">
      <c r="A146" s="158"/>
      <c r="B146" s="25" t="s">
        <v>81</v>
      </c>
      <c r="C146" s="11">
        <v>6</v>
      </c>
      <c r="D146" s="12">
        <f>(説明!$G$42*1.05/C146)*E$140</f>
        <v>45118.5</v>
      </c>
      <c r="E146" s="149"/>
      <c r="F146" s="149"/>
      <c r="G146" s="149"/>
      <c r="H146" s="149"/>
      <c r="I146" s="149"/>
    </row>
    <row r="147" spans="1:9" ht="15" customHeight="1" thickTop="1" x14ac:dyDescent="0.15">
      <c r="A147" s="159">
        <v>2550</v>
      </c>
      <c r="B147" s="26" t="s">
        <v>68</v>
      </c>
      <c r="C147" s="13">
        <v>15</v>
      </c>
      <c r="D147" s="14">
        <f>(説明!$G$42*1.05/C147)*E$147</f>
        <v>18047.400000000001</v>
      </c>
      <c r="E147" s="150">
        <v>6</v>
      </c>
      <c r="F147" s="150">
        <f>7000*E147</f>
        <v>42000</v>
      </c>
      <c r="G147" s="150">
        <f>A147*2</f>
        <v>5100</v>
      </c>
      <c r="H147" s="150">
        <f>A147+25</f>
        <v>2575</v>
      </c>
      <c r="I147" s="150">
        <f>ROUNDUP(((25*H147^2)+(2853*H147))*0.0001/E147,-2)</f>
        <v>2900</v>
      </c>
    </row>
    <row r="148" spans="1:9" ht="15" customHeight="1" x14ac:dyDescent="0.15">
      <c r="A148" s="157"/>
      <c r="B148" s="23" t="s">
        <v>76</v>
      </c>
      <c r="C148" s="7">
        <v>12</v>
      </c>
      <c r="D148" s="8">
        <f>(説明!$G$42*1.05/C148)*E$147</f>
        <v>22559.25</v>
      </c>
      <c r="E148" s="148"/>
      <c r="F148" s="148"/>
      <c r="G148" s="148"/>
      <c r="H148" s="148"/>
      <c r="I148" s="148"/>
    </row>
    <row r="149" spans="1:9" ht="15" customHeight="1" x14ac:dyDescent="0.15">
      <c r="A149" s="157"/>
      <c r="B149" s="23" t="s">
        <v>77</v>
      </c>
      <c r="C149" s="7">
        <v>10</v>
      </c>
      <c r="D149" s="8">
        <f>(説明!$G$42*1.05/C149)*E$147</f>
        <v>27071.100000000002</v>
      </c>
      <c r="E149" s="148"/>
      <c r="F149" s="148"/>
      <c r="G149" s="148"/>
      <c r="H149" s="148"/>
      <c r="I149" s="148"/>
    </row>
    <row r="150" spans="1:9" ht="15" customHeight="1" x14ac:dyDescent="0.15">
      <c r="A150" s="157"/>
      <c r="B150" s="23" t="s">
        <v>78</v>
      </c>
      <c r="C150" s="7">
        <v>8</v>
      </c>
      <c r="D150" s="8">
        <f>(説明!$G$42*1.05/C150)*E$147</f>
        <v>33838.875</v>
      </c>
      <c r="E150" s="148"/>
      <c r="F150" s="148"/>
      <c r="G150" s="148"/>
      <c r="H150" s="148"/>
      <c r="I150" s="148"/>
    </row>
    <row r="151" spans="1:9" ht="15" customHeight="1" x14ac:dyDescent="0.15">
      <c r="A151" s="157"/>
      <c r="B151" s="23" t="s">
        <v>79</v>
      </c>
      <c r="C151" s="7">
        <v>7</v>
      </c>
      <c r="D151" s="8">
        <f>(説明!$G$42*1.05/C151)*E$147</f>
        <v>38673</v>
      </c>
      <c r="E151" s="148"/>
      <c r="F151" s="148"/>
      <c r="G151" s="148"/>
      <c r="H151" s="148"/>
      <c r="I151" s="148"/>
    </row>
    <row r="152" spans="1:9" ht="15" customHeight="1" x14ac:dyDescent="0.15">
      <c r="A152" s="157"/>
      <c r="B152" s="23" t="s">
        <v>80</v>
      </c>
      <c r="C152" s="7">
        <v>6</v>
      </c>
      <c r="D152" s="8">
        <f>(説明!$G$42*1.05/C152)*E$147</f>
        <v>45118.5</v>
      </c>
      <c r="E152" s="148"/>
      <c r="F152" s="148"/>
      <c r="G152" s="148"/>
      <c r="H152" s="148"/>
      <c r="I152" s="148"/>
    </row>
    <row r="153" spans="1:9" ht="15" customHeight="1" x14ac:dyDescent="0.15">
      <c r="A153" s="162"/>
      <c r="B153" s="71" t="s">
        <v>81</v>
      </c>
      <c r="C153" s="72">
        <v>6</v>
      </c>
      <c r="D153" s="65">
        <f>(説明!$G$42*1.05/C153)*E$147</f>
        <v>45118.5</v>
      </c>
      <c r="E153" s="154"/>
      <c r="F153" s="154"/>
      <c r="G153" s="154"/>
      <c r="H153" s="154"/>
      <c r="I153" s="154"/>
    </row>
    <row r="154" spans="1:9" x14ac:dyDescent="0.15">
      <c r="A154" t="s">
        <v>19</v>
      </c>
      <c r="B154" s="16"/>
      <c r="C154" s="16"/>
      <c r="D154" t="s">
        <v>94</v>
      </c>
      <c r="E154" s="17"/>
      <c r="F154" s="17"/>
      <c r="G154" s="17"/>
      <c r="H154" s="17"/>
      <c r="I154" s="88" t="s">
        <v>66</v>
      </c>
    </row>
    <row r="155" spans="1:9" ht="15" customHeight="1" thickBot="1" x14ac:dyDescent="0.2">
      <c r="A155" s="18" t="s">
        <v>1</v>
      </c>
      <c r="B155" s="19" t="s">
        <v>0</v>
      </c>
      <c r="C155" s="2" t="s">
        <v>6</v>
      </c>
      <c r="D155" s="20" t="s">
        <v>2</v>
      </c>
      <c r="E155" s="155" t="s">
        <v>3</v>
      </c>
      <c r="F155" s="155"/>
      <c r="G155" s="21" t="s">
        <v>4</v>
      </c>
      <c r="H155" s="21"/>
      <c r="I155" s="21" t="s">
        <v>5</v>
      </c>
    </row>
    <row r="156" spans="1:9" ht="15" customHeight="1" x14ac:dyDescent="0.15">
      <c r="A156" s="156">
        <v>2600</v>
      </c>
      <c r="B156" s="22" t="s">
        <v>68</v>
      </c>
      <c r="C156" s="5">
        <v>14</v>
      </c>
      <c r="D156" s="6">
        <f>(説明!$G$42*1.05/C156)*E$156</f>
        <v>19336.5</v>
      </c>
      <c r="E156" s="148">
        <v>6</v>
      </c>
      <c r="F156" s="148">
        <f>7000*E156</f>
        <v>42000</v>
      </c>
      <c r="G156" s="148">
        <f>A156*2</f>
        <v>5200</v>
      </c>
      <c r="H156" s="167">
        <f>A156+25</f>
        <v>2625</v>
      </c>
      <c r="I156" s="167">
        <f>ROUNDUP(((25*H156^2)+(2853*H156))*0.0001/E156,-2)</f>
        <v>3000</v>
      </c>
    </row>
    <row r="157" spans="1:9" ht="15" customHeight="1" x14ac:dyDescent="0.15">
      <c r="A157" s="157"/>
      <c r="B157" s="23" t="s">
        <v>76</v>
      </c>
      <c r="C157" s="7">
        <v>12</v>
      </c>
      <c r="D157" s="8">
        <f>(説明!$G$42*1.05/C157)*E$156</f>
        <v>22559.25</v>
      </c>
      <c r="E157" s="148"/>
      <c r="F157" s="148"/>
      <c r="G157" s="148"/>
      <c r="H157" s="148"/>
      <c r="I157" s="148"/>
    </row>
    <row r="158" spans="1:9" ht="15" customHeight="1" x14ac:dyDescent="0.15">
      <c r="A158" s="157"/>
      <c r="B158" s="23" t="s">
        <v>77</v>
      </c>
      <c r="C158" s="7">
        <v>10</v>
      </c>
      <c r="D158" s="8">
        <f>(説明!$G$42*1.05/C158)*E$156</f>
        <v>27071.100000000002</v>
      </c>
      <c r="E158" s="148"/>
      <c r="F158" s="148"/>
      <c r="G158" s="148"/>
      <c r="H158" s="148"/>
      <c r="I158" s="148"/>
    </row>
    <row r="159" spans="1:9" ht="15" customHeight="1" x14ac:dyDescent="0.15">
      <c r="A159" s="157"/>
      <c r="B159" s="23" t="s">
        <v>78</v>
      </c>
      <c r="C159" s="7">
        <v>8</v>
      </c>
      <c r="D159" s="8">
        <f>(説明!$G$42*1.05/C159)*E$156</f>
        <v>33838.875</v>
      </c>
      <c r="E159" s="148"/>
      <c r="F159" s="148"/>
      <c r="G159" s="148"/>
      <c r="H159" s="148"/>
      <c r="I159" s="148"/>
    </row>
    <row r="160" spans="1:9" ht="15" customHeight="1" x14ac:dyDescent="0.15">
      <c r="A160" s="157"/>
      <c r="B160" s="23" t="s">
        <v>79</v>
      </c>
      <c r="C160" s="7">
        <v>7</v>
      </c>
      <c r="D160" s="8">
        <f>(説明!$G$42*1.05/C160)*E$156</f>
        <v>38673</v>
      </c>
      <c r="E160" s="148"/>
      <c r="F160" s="148"/>
      <c r="G160" s="148"/>
      <c r="H160" s="148"/>
      <c r="I160" s="148"/>
    </row>
    <row r="161" spans="1:9" ht="15" customHeight="1" x14ac:dyDescent="0.15">
      <c r="A161" s="157"/>
      <c r="B161" s="23" t="s">
        <v>80</v>
      </c>
      <c r="C161" s="7">
        <v>6</v>
      </c>
      <c r="D161" s="8">
        <f>(説明!$G$42*1.05/C161)*E$156</f>
        <v>45118.5</v>
      </c>
      <c r="E161" s="148"/>
      <c r="F161" s="148"/>
      <c r="G161" s="148"/>
      <c r="H161" s="148"/>
      <c r="I161" s="148"/>
    </row>
    <row r="162" spans="1:9" ht="15" customHeight="1" thickBot="1" x14ac:dyDescent="0.2">
      <c r="A162" s="158"/>
      <c r="B162" s="25" t="s">
        <v>81</v>
      </c>
      <c r="C162" s="11">
        <v>6</v>
      </c>
      <c r="D162" s="12">
        <f>(説明!$G$42*1.05/C162)*E$156</f>
        <v>45118.5</v>
      </c>
      <c r="E162" s="148"/>
      <c r="F162" s="148"/>
      <c r="G162" s="148"/>
      <c r="H162" s="148"/>
      <c r="I162" s="148"/>
    </row>
    <row r="163" spans="1:9" ht="15" customHeight="1" thickTop="1" x14ac:dyDescent="0.15">
      <c r="A163" s="161">
        <v>2650</v>
      </c>
      <c r="B163" s="68" t="s">
        <v>68</v>
      </c>
      <c r="C163" s="69">
        <v>14</v>
      </c>
      <c r="D163" s="70">
        <f>(説明!$G$42*1.05/C163)*E$163</f>
        <v>19336.5</v>
      </c>
      <c r="E163" s="151">
        <v>6</v>
      </c>
      <c r="F163" s="151">
        <f>7000*E163</f>
        <v>42000</v>
      </c>
      <c r="G163" s="151">
        <f>A163*2</f>
        <v>5300</v>
      </c>
      <c r="H163" s="151">
        <f>A163+25</f>
        <v>2675</v>
      </c>
      <c r="I163" s="151">
        <f>ROUNDUP(((25*H163^2)+(2853*H163))*0.0001/E163,-2)</f>
        <v>3200</v>
      </c>
    </row>
    <row r="164" spans="1:9" ht="15" customHeight="1" x14ac:dyDescent="0.15">
      <c r="A164" s="157"/>
      <c r="B164" s="23" t="s">
        <v>76</v>
      </c>
      <c r="C164" s="7">
        <v>11</v>
      </c>
      <c r="D164" s="8">
        <f>(説明!$G$42*1.05/C164)*E$163</f>
        <v>24610.090909090908</v>
      </c>
      <c r="E164" s="148"/>
      <c r="F164" s="148"/>
      <c r="G164" s="148"/>
      <c r="H164" s="148"/>
      <c r="I164" s="148"/>
    </row>
    <row r="165" spans="1:9" ht="15" customHeight="1" x14ac:dyDescent="0.15">
      <c r="A165" s="157"/>
      <c r="B165" s="23" t="s">
        <v>77</v>
      </c>
      <c r="C165" s="7">
        <v>9</v>
      </c>
      <c r="D165" s="8">
        <f>(説明!$G$42*1.05/C165)*E$163</f>
        <v>30079</v>
      </c>
      <c r="E165" s="148"/>
      <c r="F165" s="148"/>
      <c r="G165" s="148"/>
      <c r="H165" s="148"/>
      <c r="I165" s="148"/>
    </row>
    <row r="166" spans="1:9" ht="15" customHeight="1" x14ac:dyDescent="0.15">
      <c r="A166" s="157"/>
      <c r="B166" s="23" t="s">
        <v>78</v>
      </c>
      <c r="C166" s="7">
        <v>8</v>
      </c>
      <c r="D166" s="8">
        <f>(説明!$G$42*1.05/C166)*E$163</f>
        <v>33838.875</v>
      </c>
      <c r="E166" s="148"/>
      <c r="F166" s="148"/>
      <c r="G166" s="148"/>
      <c r="H166" s="148"/>
      <c r="I166" s="148"/>
    </row>
    <row r="167" spans="1:9" ht="15" customHeight="1" x14ac:dyDescent="0.15">
      <c r="A167" s="157"/>
      <c r="B167" s="23" t="s">
        <v>79</v>
      </c>
      <c r="C167" s="7">
        <v>7</v>
      </c>
      <c r="D167" s="8">
        <f>(説明!$G$42*1.05/C167)*E$163</f>
        <v>38673</v>
      </c>
      <c r="E167" s="148"/>
      <c r="F167" s="148"/>
      <c r="G167" s="148"/>
      <c r="H167" s="148"/>
      <c r="I167" s="148"/>
    </row>
    <row r="168" spans="1:9" ht="15" customHeight="1" x14ac:dyDescent="0.15">
      <c r="A168" s="157"/>
      <c r="B168" s="23" t="s">
        <v>80</v>
      </c>
      <c r="C168" s="7">
        <v>6</v>
      </c>
      <c r="D168" s="8">
        <f>(説明!$G$42*1.05/C168)*E$163</f>
        <v>45118.5</v>
      </c>
      <c r="E168" s="148"/>
      <c r="F168" s="148"/>
      <c r="G168" s="148"/>
      <c r="H168" s="148"/>
      <c r="I168" s="148"/>
    </row>
    <row r="169" spans="1:9" ht="15" customHeight="1" thickBot="1" x14ac:dyDescent="0.2">
      <c r="A169" s="160"/>
      <c r="B169" s="24" t="s">
        <v>81</v>
      </c>
      <c r="C169" s="9">
        <v>6</v>
      </c>
      <c r="D169" s="10">
        <f>(説明!$G$42*1.05/C169)*E$163</f>
        <v>45118.5</v>
      </c>
      <c r="E169" s="149"/>
      <c r="F169" s="149"/>
      <c r="G169" s="149"/>
      <c r="H169" s="149"/>
      <c r="I169" s="149"/>
    </row>
    <row r="170" spans="1:9" ht="15" customHeight="1" thickTop="1" x14ac:dyDescent="0.15">
      <c r="A170" s="159">
        <v>2700</v>
      </c>
      <c r="B170" s="26" t="s">
        <v>68</v>
      </c>
      <c r="C170" s="13">
        <v>14</v>
      </c>
      <c r="D170" s="14">
        <f>(説明!$G$42*1.05/C170)*E$170</f>
        <v>19336.5</v>
      </c>
      <c r="E170" s="150">
        <v>6</v>
      </c>
      <c r="F170" s="150">
        <f>7000*E170</f>
        <v>42000</v>
      </c>
      <c r="G170" s="150">
        <f>A170*2</f>
        <v>5400</v>
      </c>
      <c r="H170" s="167">
        <f>A170+25</f>
        <v>2725</v>
      </c>
      <c r="I170" s="150">
        <f>ROUNDUP(((25*H170^2)+(2853*H170))*0.0001/E170,-2)</f>
        <v>3300</v>
      </c>
    </row>
    <row r="171" spans="1:9" ht="15" customHeight="1" x14ac:dyDescent="0.15">
      <c r="A171" s="157"/>
      <c r="B171" s="23" t="s">
        <v>76</v>
      </c>
      <c r="C171" s="7">
        <v>11</v>
      </c>
      <c r="D171" s="8">
        <f>(説明!$G$42*1.05/C171)*E$170</f>
        <v>24610.090909090908</v>
      </c>
      <c r="E171" s="148"/>
      <c r="F171" s="148"/>
      <c r="G171" s="148"/>
      <c r="H171" s="148"/>
      <c r="I171" s="148"/>
    </row>
    <row r="172" spans="1:9" ht="15" customHeight="1" x14ac:dyDescent="0.15">
      <c r="A172" s="157"/>
      <c r="B172" s="23" t="s">
        <v>77</v>
      </c>
      <c r="C172" s="7">
        <v>9</v>
      </c>
      <c r="D172" s="8">
        <f>(説明!$G$42*1.05/C172)*E$170</f>
        <v>30079</v>
      </c>
      <c r="E172" s="148"/>
      <c r="F172" s="148"/>
      <c r="G172" s="148"/>
      <c r="H172" s="148"/>
      <c r="I172" s="148"/>
    </row>
    <row r="173" spans="1:9" ht="15" customHeight="1" x14ac:dyDescent="0.15">
      <c r="A173" s="157"/>
      <c r="B173" s="23" t="s">
        <v>78</v>
      </c>
      <c r="C173" s="7">
        <v>8</v>
      </c>
      <c r="D173" s="8">
        <f>(説明!$G$42*1.05/C173)*E$170</f>
        <v>33838.875</v>
      </c>
      <c r="E173" s="148"/>
      <c r="F173" s="148"/>
      <c r="G173" s="148"/>
      <c r="H173" s="148"/>
      <c r="I173" s="148"/>
    </row>
    <row r="174" spans="1:9" ht="15" customHeight="1" x14ac:dyDescent="0.15">
      <c r="A174" s="157"/>
      <c r="B174" s="23" t="s">
        <v>79</v>
      </c>
      <c r="C174" s="7">
        <v>7</v>
      </c>
      <c r="D174" s="8">
        <f>(説明!$G$42*1.05/C174)*E$170</f>
        <v>38673</v>
      </c>
      <c r="E174" s="148"/>
      <c r="F174" s="148"/>
      <c r="G174" s="148"/>
      <c r="H174" s="148"/>
      <c r="I174" s="148"/>
    </row>
    <row r="175" spans="1:9" ht="15" customHeight="1" x14ac:dyDescent="0.15">
      <c r="A175" s="157"/>
      <c r="B175" s="23" t="s">
        <v>80</v>
      </c>
      <c r="C175" s="7">
        <v>6</v>
      </c>
      <c r="D175" s="8">
        <f>(説明!$G$42*1.05/C175)*E$170</f>
        <v>45118.5</v>
      </c>
      <c r="E175" s="148"/>
      <c r="F175" s="148"/>
      <c r="G175" s="148"/>
      <c r="H175" s="148"/>
      <c r="I175" s="148"/>
    </row>
    <row r="176" spans="1:9" ht="15" customHeight="1" thickBot="1" x14ac:dyDescent="0.2">
      <c r="A176" s="160"/>
      <c r="B176" s="24" t="s">
        <v>81</v>
      </c>
      <c r="C176" s="9">
        <v>6</v>
      </c>
      <c r="D176" s="10">
        <f>(説明!$G$42*1.05/C176)*E$170</f>
        <v>45118.5</v>
      </c>
      <c r="E176" s="149"/>
      <c r="F176" s="149"/>
      <c r="G176" s="149"/>
      <c r="H176" s="149"/>
      <c r="I176" s="149"/>
    </row>
    <row r="177" spans="1:9" ht="15" customHeight="1" thickTop="1" x14ac:dyDescent="0.15">
      <c r="A177" s="156">
        <v>2750</v>
      </c>
      <c r="B177" s="22" t="s">
        <v>68</v>
      </c>
      <c r="C177" s="5">
        <v>14</v>
      </c>
      <c r="D177" s="6">
        <f>(説明!$G$42*1.05/C177)*E$177</f>
        <v>19336.5</v>
      </c>
      <c r="E177" s="150">
        <v>6</v>
      </c>
      <c r="F177" s="150">
        <f>7000*E177</f>
        <v>42000</v>
      </c>
      <c r="G177" s="150">
        <f>A177*2</f>
        <v>5500</v>
      </c>
      <c r="H177" s="167">
        <f>A177+25</f>
        <v>2775</v>
      </c>
      <c r="I177" s="150">
        <f>ROUNDUP(((25*H177^2)+(2853*H177))*0.0001/E177,-2)</f>
        <v>3400</v>
      </c>
    </row>
    <row r="178" spans="1:9" ht="15" customHeight="1" x14ac:dyDescent="0.15">
      <c r="A178" s="157"/>
      <c r="B178" s="23" t="s">
        <v>76</v>
      </c>
      <c r="C178" s="7">
        <v>11</v>
      </c>
      <c r="D178" s="8">
        <f>(説明!$G$42*1.05/C178)*E$177</f>
        <v>24610.090909090908</v>
      </c>
      <c r="E178" s="148"/>
      <c r="F178" s="148"/>
      <c r="G178" s="148"/>
      <c r="H178" s="148"/>
      <c r="I178" s="148"/>
    </row>
    <row r="179" spans="1:9" ht="15" customHeight="1" x14ac:dyDescent="0.15">
      <c r="A179" s="157"/>
      <c r="B179" s="23" t="s">
        <v>77</v>
      </c>
      <c r="C179" s="7">
        <v>9</v>
      </c>
      <c r="D179" s="8">
        <f>(説明!$G$42*1.05/C179)*E$177</f>
        <v>30079</v>
      </c>
      <c r="E179" s="148"/>
      <c r="F179" s="148"/>
      <c r="G179" s="148"/>
      <c r="H179" s="148"/>
      <c r="I179" s="148"/>
    </row>
    <row r="180" spans="1:9" ht="15" customHeight="1" x14ac:dyDescent="0.15">
      <c r="A180" s="157"/>
      <c r="B180" s="23" t="s">
        <v>78</v>
      </c>
      <c r="C180" s="7">
        <v>8</v>
      </c>
      <c r="D180" s="8">
        <f>(説明!$G$42*1.05/C180)*E$177</f>
        <v>33838.875</v>
      </c>
      <c r="E180" s="148"/>
      <c r="F180" s="148"/>
      <c r="G180" s="148"/>
      <c r="H180" s="148"/>
      <c r="I180" s="148"/>
    </row>
    <row r="181" spans="1:9" ht="15" customHeight="1" x14ac:dyDescent="0.15">
      <c r="A181" s="157"/>
      <c r="B181" s="23" t="s">
        <v>79</v>
      </c>
      <c r="C181" s="7">
        <v>7</v>
      </c>
      <c r="D181" s="8">
        <f>(説明!$G$42*1.05/C181)*E$177</f>
        <v>38673</v>
      </c>
      <c r="E181" s="148"/>
      <c r="F181" s="148"/>
      <c r="G181" s="148"/>
      <c r="H181" s="148"/>
      <c r="I181" s="148"/>
    </row>
    <row r="182" spans="1:9" ht="15" customHeight="1" x14ac:dyDescent="0.15">
      <c r="A182" s="157"/>
      <c r="B182" s="23" t="s">
        <v>80</v>
      </c>
      <c r="C182" s="7">
        <v>6</v>
      </c>
      <c r="D182" s="8">
        <f>(説明!$G$42*1.05/C182)*E$177</f>
        <v>45118.5</v>
      </c>
      <c r="E182" s="148"/>
      <c r="F182" s="148"/>
      <c r="G182" s="148"/>
      <c r="H182" s="148"/>
      <c r="I182" s="148"/>
    </row>
    <row r="183" spans="1:9" ht="15" customHeight="1" thickBot="1" x14ac:dyDescent="0.2">
      <c r="A183" s="158"/>
      <c r="B183" s="25" t="s">
        <v>81</v>
      </c>
      <c r="C183" s="11">
        <v>6</v>
      </c>
      <c r="D183" s="12">
        <f>(説明!$G$42*1.05/C183)*E$177</f>
        <v>45118.5</v>
      </c>
      <c r="E183" s="149"/>
      <c r="F183" s="149"/>
      <c r="G183" s="149"/>
      <c r="H183" s="149"/>
      <c r="I183" s="149"/>
    </row>
    <row r="184" spans="1:9" ht="15" customHeight="1" thickTop="1" x14ac:dyDescent="0.15">
      <c r="A184" s="159">
        <v>2800</v>
      </c>
      <c r="B184" s="26" t="s">
        <v>68</v>
      </c>
      <c r="C184" s="13">
        <v>14</v>
      </c>
      <c r="D184" s="14">
        <f>(説明!$G$42*1.05/C184)*E$184</f>
        <v>19336.5</v>
      </c>
      <c r="E184" s="150">
        <v>6</v>
      </c>
      <c r="F184" s="150">
        <f>7000*E184</f>
        <v>42000</v>
      </c>
      <c r="G184" s="150">
        <f>A184*2</f>
        <v>5600</v>
      </c>
      <c r="H184" s="167">
        <f>A184+25</f>
        <v>2825</v>
      </c>
      <c r="I184" s="150">
        <f>ROUNDUP(((25*H184^2)+(2853*H184))*0.0001/E184,-2)</f>
        <v>3500</v>
      </c>
    </row>
    <row r="185" spans="1:9" ht="15" customHeight="1" x14ac:dyDescent="0.15">
      <c r="A185" s="157"/>
      <c r="B185" s="23" t="s">
        <v>76</v>
      </c>
      <c r="C185" s="7">
        <v>11</v>
      </c>
      <c r="D185" s="8">
        <f>(説明!$G$42*1.05/C185)*E$184</f>
        <v>24610.090909090908</v>
      </c>
      <c r="E185" s="148"/>
      <c r="F185" s="148"/>
      <c r="G185" s="148"/>
      <c r="H185" s="148"/>
      <c r="I185" s="148"/>
    </row>
    <row r="186" spans="1:9" ht="15" customHeight="1" x14ac:dyDescent="0.15">
      <c r="A186" s="157"/>
      <c r="B186" s="23" t="s">
        <v>77</v>
      </c>
      <c r="C186" s="7">
        <v>9</v>
      </c>
      <c r="D186" s="8">
        <f>(説明!$G$42*1.05/C186)*E$184</f>
        <v>30079</v>
      </c>
      <c r="E186" s="148"/>
      <c r="F186" s="148"/>
      <c r="G186" s="148"/>
      <c r="H186" s="148"/>
      <c r="I186" s="148"/>
    </row>
    <row r="187" spans="1:9" ht="15" customHeight="1" x14ac:dyDescent="0.15">
      <c r="A187" s="157"/>
      <c r="B187" s="23" t="s">
        <v>78</v>
      </c>
      <c r="C187" s="7">
        <v>8</v>
      </c>
      <c r="D187" s="8">
        <f>(説明!$G$42*1.05/C187)*E$184</f>
        <v>33838.875</v>
      </c>
      <c r="E187" s="148"/>
      <c r="F187" s="148"/>
      <c r="G187" s="148"/>
      <c r="H187" s="148"/>
      <c r="I187" s="148"/>
    </row>
    <row r="188" spans="1:9" ht="15" customHeight="1" x14ac:dyDescent="0.15">
      <c r="A188" s="157"/>
      <c r="B188" s="23" t="s">
        <v>79</v>
      </c>
      <c r="C188" s="7">
        <v>7</v>
      </c>
      <c r="D188" s="8">
        <f>(説明!$G$42*1.05/C188)*E$184</f>
        <v>38673</v>
      </c>
      <c r="E188" s="148"/>
      <c r="F188" s="148"/>
      <c r="G188" s="148"/>
      <c r="H188" s="148"/>
      <c r="I188" s="148"/>
    </row>
    <row r="189" spans="1:9" ht="15" customHeight="1" x14ac:dyDescent="0.15">
      <c r="A189" s="157"/>
      <c r="B189" s="23" t="s">
        <v>80</v>
      </c>
      <c r="C189" s="7">
        <v>6</v>
      </c>
      <c r="D189" s="8">
        <f>(説明!$G$42*1.05/C189)*E$184</f>
        <v>45118.5</v>
      </c>
      <c r="E189" s="148"/>
      <c r="F189" s="148"/>
      <c r="G189" s="148"/>
      <c r="H189" s="148"/>
      <c r="I189" s="148"/>
    </row>
    <row r="190" spans="1:9" ht="15" customHeight="1" thickBot="1" x14ac:dyDescent="0.2">
      <c r="A190" s="160"/>
      <c r="B190" s="24" t="s">
        <v>81</v>
      </c>
      <c r="C190" s="9">
        <v>6</v>
      </c>
      <c r="D190" s="10">
        <f>(説明!$G$42*1.05/C190)*E$184</f>
        <v>45118.5</v>
      </c>
      <c r="E190" s="149"/>
      <c r="F190" s="149"/>
      <c r="G190" s="149"/>
      <c r="H190" s="149"/>
      <c r="I190" s="149"/>
    </row>
    <row r="191" spans="1:9" ht="15" customHeight="1" thickTop="1" x14ac:dyDescent="0.15">
      <c r="A191" s="156">
        <v>2850</v>
      </c>
      <c r="B191" s="22" t="s">
        <v>68</v>
      </c>
      <c r="C191" s="5">
        <v>14</v>
      </c>
      <c r="D191" s="6">
        <f>(説明!$G$42*1.05/C191)*E$191</f>
        <v>19336.5</v>
      </c>
      <c r="E191" s="150">
        <v>6</v>
      </c>
      <c r="F191" s="150">
        <f>7000*E191</f>
        <v>42000</v>
      </c>
      <c r="G191" s="150">
        <f>A191*2</f>
        <v>5700</v>
      </c>
      <c r="H191" s="167">
        <f>A191+25</f>
        <v>2875</v>
      </c>
      <c r="I191" s="150">
        <f>ROUNDUP(((25*H191^2)+(2853*H191))*0.0001/E191,-2)</f>
        <v>3600</v>
      </c>
    </row>
    <row r="192" spans="1:9" ht="15" customHeight="1" x14ac:dyDescent="0.15">
      <c r="A192" s="157"/>
      <c r="B192" s="23" t="s">
        <v>76</v>
      </c>
      <c r="C192" s="7">
        <v>11</v>
      </c>
      <c r="D192" s="8">
        <f>(説明!$G$42*1.05/C192)*E$191</f>
        <v>24610.090909090908</v>
      </c>
      <c r="E192" s="148"/>
      <c r="F192" s="148"/>
      <c r="G192" s="148"/>
      <c r="H192" s="148"/>
      <c r="I192" s="148"/>
    </row>
    <row r="193" spans="1:9" ht="15" customHeight="1" x14ac:dyDescent="0.15">
      <c r="A193" s="157"/>
      <c r="B193" s="23" t="s">
        <v>77</v>
      </c>
      <c r="C193" s="7">
        <v>9</v>
      </c>
      <c r="D193" s="8">
        <f>(説明!$G$42*1.05/C193)*E$191</f>
        <v>30079</v>
      </c>
      <c r="E193" s="148"/>
      <c r="F193" s="148"/>
      <c r="G193" s="148"/>
      <c r="H193" s="148"/>
      <c r="I193" s="148"/>
    </row>
    <row r="194" spans="1:9" ht="15" customHeight="1" x14ac:dyDescent="0.15">
      <c r="A194" s="157"/>
      <c r="B194" s="23" t="s">
        <v>78</v>
      </c>
      <c r="C194" s="7">
        <v>8</v>
      </c>
      <c r="D194" s="8">
        <f>(説明!$G$42*1.05/C194)*E$191</f>
        <v>33838.875</v>
      </c>
      <c r="E194" s="148"/>
      <c r="F194" s="148"/>
      <c r="G194" s="148"/>
      <c r="H194" s="148"/>
      <c r="I194" s="148"/>
    </row>
    <row r="195" spans="1:9" ht="15" customHeight="1" x14ac:dyDescent="0.15">
      <c r="A195" s="157"/>
      <c r="B195" s="23" t="s">
        <v>79</v>
      </c>
      <c r="C195" s="7">
        <v>7</v>
      </c>
      <c r="D195" s="8">
        <f>(説明!$G$42*1.05/C195)*E$191</f>
        <v>38673</v>
      </c>
      <c r="E195" s="148"/>
      <c r="F195" s="148"/>
      <c r="G195" s="148"/>
      <c r="H195" s="148"/>
      <c r="I195" s="148"/>
    </row>
    <row r="196" spans="1:9" ht="15" customHeight="1" x14ac:dyDescent="0.15">
      <c r="A196" s="157"/>
      <c r="B196" s="23" t="s">
        <v>80</v>
      </c>
      <c r="C196" s="7">
        <v>6</v>
      </c>
      <c r="D196" s="8">
        <f>(説明!$G$42*1.05/C196)*E$191</f>
        <v>45118.5</v>
      </c>
      <c r="E196" s="148"/>
      <c r="F196" s="148"/>
      <c r="G196" s="148"/>
      <c r="H196" s="148"/>
      <c r="I196" s="148"/>
    </row>
    <row r="197" spans="1:9" ht="15" customHeight="1" thickBot="1" x14ac:dyDescent="0.2">
      <c r="A197" s="158"/>
      <c r="B197" s="25" t="s">
        <v>81</v>
      </c>
      <c r="C197" s="11">
        <v>6</v>
      </c>
      <c r="D197" s="12">
        <f>(説明!$G$42*1.05/C197)*E$191</f>
        <v>45118.5</v>
      </c>
      <c r="E197" s="149"/>
      <c r="F197" s="149"/>
      <c r="G197" s="149"/>
      <c r="H197" s="149"/>
      <c r="I197" s="149"/>
    </row>
    <row r="198" spans="1:9" ht="15" customHeight="1" thickTop="1" x14ac:dyDescent="0.15">
      <c r="A198" s="159">
        <v>2900</v>
      </c>
      <c r="B198" s="26" t="s">
        <v>68</v>
      </c>
      <c r="C198" s="13">
        <v>14</v>
      </c>
      <c r="D198" s="14">
        <f>(説明!$G$42*1.05/C198)*E$198</f>
        <v>19336.5</v>
      </c>
      <c r="E198" s="150">
        <v>6</v>
      </c>
      <c r="F198" s="150">
        <f>7000*E198</f>
        <v>42000</v>
      </c>
      <c r="G198" s="150">
        <f>A198*2</f>
        <v>5800</v>
      </c>
      <c r="H198" s="150">
        <f>A198+25</f>
        <v>2925</v>
      </c>
      <c r="I198" s="150">
        <f>ROUNDUP(((25*H198^2)+(2853*H198))*0.0001/E198,-2)</f>
        <v>3800</v>
      </c>
    </row>
    <row r="199" spans="1:9" ht="15" customHeight="1" x14ac:dyDescent="0.15">
      <c r="A199" s="157"/>
      <c r="B199" s="23" t="s">
        <v>76</v>
      </c>
      <c r="C199" s="7">
        <v>11</v>
      </c>
      <c r="D199" s="8">
        <f>(説明!$G$42*1.05/C199)*E$198</f>
        <v>24610.090909090908</v>
      </c>
      <c r="E199" s="148"/>
      <c r="F199" s="148"/>
      <c r="G199" s="148"/>
      <c r="H199" s="148"/>
      <c r="I199" s="148"/>
    </row>
    <row r="200" spans="1:9" ht="15" customHeight="1" x14ac:dyDescent="0.15">
      <c r="A200" s="157"/>
      <c r="B200" s="23" t="s">
        <v>77</v>
      </c>
      <c r="C200" s="7">
        <v>9</v>
      </c>
      <c r="D200" s="8">
        <f>(説明!$G$42*1.05/C200)*E$198</f>
        <v>30079</v>
      </c>
      <c r="E200" s="148"/>
      <c r="F200" s="148"/>
      <c r="G200" s="148"/>
      <c r="H200" s="148"/>
      <c r="I200" s="148"/>
    </row>
    <row r="201" spans="1:9" ht="15" customHeight="1" x14ac:dyDescent="0.15">
      <c r="A201" s="157"/>
      <c r="B201" s="23" t="s">
        <v>78</v>
      </c>
      <c r="C201" s="7">
        <v>8</v>
      </c>
      <c r="D201" s="8">
        <f>(説明!$G$42*1.05/C201)*E$198</f>
        <v>33838.875</v>
      </c>
      <c r="E201" s="148"/>
      <c r="F201" s="148"/>
      <c r="G201" s="148"/>
      <c r="H201" s="148"/>
      <c r="I201" s="148"/>
    </row>
    <row r="202" spans="1:9" ht="15" customHeight="1" x14ac:dyDescent="0.15">
      <c r="A202" s="157"/>
      <c r="B202" s="23" t="s">
        <v>79</v>
      </c>
      <c r="C202" s="7">
        <v>7</v>
      </c>
      <c r="D202" s="8">
        <f>(説明!$G$42*1.05/C202)*E$198</f>
        <v>38673</v>
      </c>
      <c r="E202" s="148"/>
      <c r="F202" s="148"/>
      <c r="G202" s="148"/>
      <c r="H202" s="148"/>
      <c r="I202" s="148"/>
    </row>
    <row r="203" spans="1:9" ht="15" customHeight="1" x14ac:dyDescent="0.15">
      <c r="A203" s="157"/>
      <c r="B203" s="23" t="s">
        <v>80</v>
      </c>
      <c r="C203" s="7">
        <v>6</v>
      </c>
      <c r="D203" s="8">
        <f>(説明!$G$42*1.05/C203)*E$198</f>
        <v>45118.5</v>
      </c>
      <c r="E203" s="148"/>
      <c r="F203" s="148"/>
      <c r="G203" s="148"/>
      <c r="H203" s="148"/>
      <c r="I203" s="148"/>
    </row>
    <row r="204" spans="1:9" ht="15" customHeight="1" x14ac:dyDescent="0.15">
      <c r="A204" s="162"/>
      <c r="B204" s="71" t="s">
        <v>81</v>
      </c>
      <c r="C204" s="72">
        <v>6</v>
      </c>
      <c r="D204" s="65">
        <f>(説明!$G$42*1.05/C204)*E$198</f>
        <v>45118.5</v>
      </c>
      <c r="E204" s="154"/>
      <c r="F204" s="154"/>
      <c r="G204" s="154"/>
      <c r="H204" s="154"/>
      <c r="I204" s="154"/>
    </row>
    <row r="205" spans="1:9" x14ac:dyDescent="0.15">
      <c r="A205" t="s">
        <v>19</v>
      </c>
      <c r="B205" s="16"/>
      <c r="C205" s="16"/>
      <c r="D205" t="s">
        <v>94</v>
      </c>
      <c r="E205" s="17"/>
      <c r="F205" s="17"/>
      <c r="G205" s="17"/>
      <c r="H205" s="17"/>
      <c r="I205" s="88" t="s">
        <v>66</v>
      </c>
    </row>
    <row r="206" spans="1:9" ht="15" customHeight="1" thickBot="1" x14ac:dyDescent="0.2">
      <c r="A206" s="18" t="s">
        <v>1</v>
      </c>
      <c r="B206" s="19" t="s">
        <v>0</v>
      </c>
      <c r="C206" s="3" t="s">
        <v>6</v>
      </c>
      <c r="D206" s="20" t="s">
        <v>2</v>
      </c>
      <c r="E206" s="155" t="s">
        <v>3</v>
      </c>
      <c r="F206" s="155"/>
      <c r="G206" s="21" t="s">
        <v>4</v>
      </c>
      <c r="H206" s="21"/>
      <c r="I206" s="21" t="s">
        <v>5</v>
      </c>
    </row>
    <row r="207" spans="1:9" ht="15" customHeight="1" x14ac:dyDescent="0.15">
      <c r="A207" s="156">
        <v>2950</v>
      </c>
      <c r="B207" s="22" t="s">
        <v>68</v>
      </c>
      <c r="C207" s="28">
        <v>15</v>
      </c>
      <c r="D207" s="6">
        <f>(説明!$G$42*1.05/C207)*E$207</f>
        <v>21055.3</v>
      </c>
      <c r="E207" s="148">
        <v>7</v>
      </c>
      <c r="F207" s="148">
        <f>7000*E207</f>
        <v>49000</v>
      </c>
      <c r="G207" s="148">
        <f>A207*2</f>
        <v>5900</v>
      </c>
      <c r="H207" s="167">
        <f>A207+25</f>
        <v>2975</v>
      </c>
      <c r="I207" s="167">
        <f>ROUNDUP(((25*H207^2)+(2853*H207))*0.0001/E207,-2)</f>
        <v>3300</v>
      </c>
    </row>
    <row r="208" spans="1:9" ht="15" customHeight="1" x14ac:dyDescent="0.15">
      <c r="A208" s="157"/>
      <c r="B208" s="23" t="s">
        <v>76</v>
      </c>
      <c r="C208" s="7">
        <v>12</v>
      </c>
      <c r="D208" s="8">
        <f>(説明!$G$42*1.05/C208)*E$207</f>
        <v>26319.125</v>
      </c>
      <c r="E208" s="148"/>
      <c r="F208" s="148"/>
      <c r="G208" s="148"/>
      <c r="H208" s="148"/>
      <c r="I208" s="148"/>
    </row>
    <row r="209" spans="1:9" ht="15" customHeight="1" x14ac:dyDescent="0.15">
      <c r="A209" s="157"/>
      <c r="B209" s="23" t="s">
        <v>77</v>
      </c>
      <c r="C209" s="7">
        <v>10</v>
      </c>
      <c r="D209" s="8">
        <f>(説明!$G$42*1.05/C209)*E$207</f>
        <v>31582.950000000004</v>
      </c>
      <c r="E209" s="148"/>
      <c r="F209" s="148"/>
      <c r="G209" s="148"/>
      <c r="H209" s="148"/>
      <c r="I209" s="148"/>
    </row>
    <row r="210" spans="1:9" ht="15" customHeight="1" x14ac:dyDescent="0.15">
      <c r="A210" s="157"/>
      <c r="B210" s="23" t="s">
        <v>78</v>
      </c>
      <c r="C210" s="7">
        <v>9</v>
      </c>
      <c r="D210" s="8">
        <f>(説明!$G$42*1.05/C210)*E$207</f>
        <v>35092.166666666672</v>
      </c>
      <c r="E210" s="148"/>
      <c r="F210" s="148"/>
      <c r="G210" s="148"/>
      <c r="H210" s="148"/>
      <c r="I210" s="148"/>
    </row>
    <row r="211" spans="1:9" ht="15" customHeight="1" x14ac:dyDescent="0.15">
      <c r="A211" s="157"/>
      <c r="B211" s="23" t="s">
        <v>79</v>
      </c>
      <c r="C211" s="7">
        <v>7</v>
      </c>
      <c r="D211" s="8">
        <f>(説明!$G$42*1.05/C211)*E$207</f>
        <v>45118.5</v>
      </c>
      <c r="E211" s="148"/>
      <c r="F211" s="148"/>
      <c r="G211" s="148"/>
      <c r="H211" s="148"/>
      <c r="I211" s="148"/>
    </row>
    <row r="212" spans="1:9" ht="15" customHeight="1" x14ac:dyDescent="0.15">
      <c r="A212" s="157"/>
      <c r="B212" s="23" t="s">
        <v>80</v>
      </c>
      <c r="C212" s="7">
        <v>7</v>
      </c>
      <c r="D212" s="8">
        <f>(説明!$G$42*1.05/C212)*E$207</f>
        <v>45118.5</v>
      </c>
      <c r="E212" s="148"/>
      <c r="F212" s="148"/>
      <c r="G212" s="148"/>
      <c r="H212" s="148"/>
      <c r="I212" s="148"/>
    </row>
    <row r="213" spans="1:9" ht="15" customHeight="1" thickBot="1" x14ac:dyDescent="0.2">
      <c r="A213" s="160"/>
      <c r="B213" s="24" t="s">
        <v>81</v>
      </c>
      <c r="C213" s="9">
        <v>6</v>
      </c>
      <c r="D213" s="10">
        <f>(説明!$G$42*1.05/C213)*E$207</f>
        <v>52638.25</v>
      </c>
      <c r="E213" s="149"/>
      <c r="F213" s="149"/>
      <c r="G213" s="149"/>
      <c r="H213" s="149"/>
      <c r="I213" s="149"/>
    </row>
    <row r="214" spans="1:9" ht="15" customHeight="1" thickTop="1" x14ac:dyDescent="0.15">
      <c r="A214" s="156">
        <v>3000</v>
      </c>
      <c r="B214" s="22" t="s">
        <v>68</v>
      </c>
      <c r="C214" s="5">
        <v>15</v>
      </c>
      <c r="D214" s="6">
        <f>(説明!$G$42*1.05/C214)*E$214</f>
        <v>21055.3</v>
      </c>
      <c r="E214" s="150">
        <v>7</v>
      </c>
      <c r="F214" s="150">
        <f>7000*E214</f>
        <v>49000</v>
      </c>
      <c r="G214" s="150">
        <f>A214*2</f>
        <v>6000</v>
      </c>
      <c r="H214" s="167">
        <f>A214+25</f>
        <v>3025</v>
      </c>
      <c r="I214" s="150">
        <f>ROUNDUP(((25*H214^2)+(2853*H214))*0.0001/E214,-2)</f>
        <v>3400</v>
      </c>
    </row>
    <row r="215" spans="1:9" ht="15" customHeight="1" x14ac:dyDescent="0.15">
      <c r="A215" s="157"/>
      <c r="B215" s="23" t="s">
        <v>76</v>
      </c>
      <c r="C215" s="7">
        <v>12</v>
      </c>
      <c r="D215" s="8">
        <f>(説明!$G$42*1.05/C215)*E$214</f>
        <v>26319.125</v>
      </c>
      <c r="E215" s="148"/>
      <c r="F215" s="148"/>
      <c r="G215" s="148"/>
      <c r="H215" s="148"/>
      <c r="I215" s="148"/>
    </row>
    <row r="216" spans="1:9" ht="15" customHeight="1" x14ac:dyDescent="0.15">
      <c r="A216" s="157"/>
      <c r="B216" s="23" t="s">
        <v>77</v>
      </c>
      <c r="C216" s="7">
        <v>10</v>
      </c>
      <c r="D216" s="8">
        <f>(説明!$G$42*1.05/C216)*E$214</f>
        <v>31582.950000000004</v>
      </c>
      <c r="E216" s="148"/>
      <c r="F216" s="148"/>
      <c r="G216" s="148"/>
      <c r="H216" s="148"/>
      <c r="I216" s="148"/>
    </row>
    <row r="217" spans="1:9" ht="15" customHeight="1" x14ac:dyDescent="0.15">
      <c r="A217" s="157"/>
      <c r="B217" s="23" t="s">
        <v>78</v>
      </c>
      <c r="C217" s="7">
        <v>9</v>
      </c>
      <c r="D217" s="8">
        <f>(説明!$G$42*1.05/C217)*E$214</f>
        <v>35092.166666666672</v>
      </c>
      <c r="E217" s="148"/>
      <c r="F217" s="148"/>
      <c r="G217" s="148"/>
      <c r="H217" s="148"/>
      <c r="I217" s="148"/>
    </row>
    <row r="218" spans="1:9" ht="15" customHeight="1" x14ac:dyDescent="0.15">
      <c r="A218" s="157"/>
      <c r="B218" s="23" t="s">
        <v>79</v>
      </c>
      <c r="C218" s="7">
        <v>7</v>
      </c>
      <c r="D218" s="8">
        <f>(説明!$G$42*1.05/C218)*E$214</f>
        <v>45118.5</v>
      </c>
      <c r="E218" s="148"/>
      <c r="F218" s="148"/>
      <c r="G218" s="148"/>
      <c r="H218" s="148"/>
      <c r="I218" s="148"/>
    </row>
    <row r="219" spans="1:9" ht="15" customHeight="1" x14ac:dyDescent="0.15">
      <c r="A219" s="157"/>
      <c r="B219" s="23" t="s">
        <v>80</v>
      </c>
      <c r="C219" s="7">
        <v>7</v>
      </c>
      <c r="D219" s="8">
        <f>(説明!$G$42*1.05/C219)*E$214</f>
        <v>45118.5</v>
      </c>
      <c r="E219" s="148"/>
      <c r="F219" s="148"/>
      <c r="G219" s="148"/>
      <c r="H219" s="148"/>
      <c r="I219" s="148"/>
    </row>
    <row r="220" spans="1:9" ht="15" customHeight="1" thickBot="1" x14ac:dyDescent="0.2">
      <c r="A220" s="158"/>
      <c r="B220" s="25" t="s">
        <v>81</v>
      </c>
      <c r="C220" s="11">
        <v>6</v>
      </c>
      <c r="D220" s="12">
        <f>(説明!$G$42*1.05/C220)*E$214</f>
        <v>52638.25</v>
      </c>
      <c r="E220" s="149"/>
      <c r="F220" s="149"/>
      <c r="G220" s="149"/>
      <c r="H220" s="149"/>
      <c r="I220" s="149"/>
    </row>
    <row r="221" spans="1:9" ht="15" customHeight="1" thickTop="1" x14ac:dyDescent="0.15">
      <c r="A221" s="159"/>
      <c r="B221" s="26"/>
      <c r="C221" s="13"/>
      <c r="D221" s="14"/>
      <c r="E221" s="150"/>
      <c r="F221" s="150"/>
      <c r="G221" s="150"/>
      <c r="H221" s="150"/>
      <c r="I221" s="150"/>
    </row>
    <row r="222" spans="1:9" ht="15" customHeight="1" x14ac:dyDescent="0.15">
      <c r="A222" s="157"/>
      <c r="B222" s="23"/>
      <c r="C222" s="7"/>
      <c r="D222" s="8"/>
      <c r="E222" s="148"/>
      <c r="F222" s="148"/>
      <c r="G222" s="148"/>
      <c r="H222" s="148"/>
      <c r="I222" s="148"/>
    </row>
    <row r="223" spans="1:9" ht="15" customHeight="1" x14ac:dyDescent="0.15">
      <c r="A223" s="157"/>
      <c r="B223" s="23"/>
      <c r="C223" s="7"/>
      <c r="D223" s="8"/>
      <c r="E223" s="148"/>
      <c r="F223" s="148"/>
      <c r="G223" s="148"/>
      <c r="H223" s="148"/>
      <c r="I223" s="148"/>
    </row>
    <row r="224" spans="1:9" ht="15" customHeight="1" x14ac:dyDescent="0.15">
      <c r="A224" s="157"/>
      <c r="B224" s="23"/>
      <c r="C224" s="7"/>
      <c r="D224" s="8"/>
      <c r="E224" s="148"/>
      <c r="F224" s="148"/>
      <c r="G224" s="148"/>
      <c r="H224" s="148"/>
      <c r="I224" s="148"/>
    </row>
    <row r="225" spans="1:9" ht="15" customHeight="1" x14ac:dyDescent="0.15">
      <c r="A225" s="157"/>
      <c r="B225" s="23"/>
      <c r="C225" s="7"/>
      <c r="D225" s="8"/>
      <c r="E225" s="148"/>
      <c r="F225" s="148"/>
      <c r="G225" s="148"/>
      <c r="H225" s="148"/>
      <c r="I225" s="148"/>
    </row>
    <row r="226" spans="1:9" ht="15" customHeight="1" x14ac:dyDescent="0.15">
      <c r="A226" s="157"/>
      <c r="B226" s="23"/>
      <c r="C226" s="7"/>
      <c r="D226" s="8"/>
      <c r="E226" s="148"/>
      <c r="F226" s="148"/>
      <c r="G226" s="148"/>
      <c r="H226" s="148"/>
      <c r="I226" s="148"/>
    </row>
    <row r="227" spans="1:9" ht="15" customHeight="1" thickBot="1" x14ac:dyDescent="0.2">
      <c r="A227" s="160"/>
      <c r="B227" s="24"/>
      <c r="C227" s="9"/>
      <c r="D227" s="10"/>
      <c r="E227" s="149"/>
      <c r="F227" s="149"/>
      <c r="G227" s="149"/>
      <c r="H227" s="149"/>
      <c r="I227" s="149"/>
    </row>
    <row r="228" spans="1:9" ht="15" customHeight="1" thickTop="1" x14ac:dyDescent="0.15">
      <c r="A228" s="156"/>
      <c r="B228" s="22"/>
      <c r="C228" s="5"/>
      <c r="D228" s="6"/>
      <c r="E228" s="150"/>
      <c r="F228" s="150"/>
      <c r="G228" s="150"/>
      <c r="H228" s="150"/>
      <c r="I228" s="150"/>
    </row>
    <row r="229" spans="1:9" ht="15" customHeight="1" x14ac:dyDescent="0.15">
      <c r="A229" s="157"/>
      <c r="B229" s="23"/>
      <c r="C229" s="7"/>
      <c r="D229" s="8"/>
      <c r="E229" s="148"/>
      <c r="F229" s="148"/>
      <c r="G229" s="148"/>
      <c r="H229" s="148"/>
      <c r="I229" s="148"/>
    </row>
    <row r="230" spans="1:9" ht="15" customHeight="1" x14ac:dyDescent="0.15">
      <c r="A230" s="157"/>
      <c r="B230" s="23"/>
      <c r="C230" s="7"/>
      <c r="D230" s="8"/>
      <c r="E230" s="148"/>
      <c r="F230" s="148"/>
      <c r="G230" s="148"/>
      <c r="H230" s="148"/>
      <c r="I230" s="148"/>
    </row>
    <row r="231" spans="1:9" ht="15" customHeight="1" x14ac:dyDescent="0.15">
      <c r="A231" s="157"/>
      <c r="B231" s="23"/>
      <c r="C231" s="7"/>
      <c r="D231" s="8"/>
      <c r="E231" s="148"/>
      <c r="F231" s="148"/>
      <c r="G231" s="148"/>
      <c r="H231" s="148"/>
      <c r="I231" s="148"/>
    </row>
    <row r="232" spans="1:9" ht="15" customHeight="1" x14ac:dyDescent="0.15">
      <c r="A232" s="157"/>
      <c r="B232" s="23"/>
      <c r="C232" s="7"/>
      <c r="D232" s="8"/>
      <c r="E232" s="148"/>
      <c r="F232" s="148"/>
      <c r="G232" s="148"/>
      <c r="H232" s="148"/>
      <c r="I232" s="148"/>
    </row>
    <row r="233" spans="1:9" ht="15" customHeight="1" x14ac:dyDescent="0.15">
      <c r="A233" s="157"/>
      <c r="B233" s="23"/>
      <c r="C233" s="7"/>
      <c r="D233" s="8"/>
      <c r="E233" s="148"/>
      <c r="F233" s="148"/>
      <c r="G233" s="148"/>
      <c r="H233" s="148"/>
      <c r="I233" s="148"/>
    </row>
    <row r="234" spans="1:9" ht="15" customHeight="1" thickBot="1" x14ac:dyDescent="0.2">
      <c r="A234" s="158"/>
      <c r="B234" s="25"/>
      <c r="C234" s="11"/>
      <c r="D234" s="12"/>
      <c r="E234" s="149"/>
      <c r="F234" s="149"/>
      <c r="G234" s="149"/>
      <c r="H234" s="149"/>
      <c r="I234" s="149"/>
    </row>
    <row r="235" spans="1:9" ht="15" customHeight="1" thickTop="1" x14ac:dyDescent="0.15">
      <c r="A235" s="159"/>
      <c r="B235" s="26"/>
      <c r="C235" s="13"/>
      <c r="D235" s="14"/>
      <c r="E235" s="150"/>
      <c r="F235" s="150"/>
      <c r="G235" s="150"/>
      <c r="H235" s="150"/>
      <c r="I235" s="150"/>
    </row>
    <row r="236" spans="1:9" ht="15" customHeight="1" x14ac:dyDescent="0.15">
      <c r="A236" s="157"/>
      <c r="B236" s="23"/>
      <c r="C236" s="7"/>
      <c r="D236" s="8"/>
      <c r="E236" s="148"/>
      <c r="F236" s="148"/>
      <c r="G236" s="148"/>
      <c r="H236" s="148"/>
      <c r="I236" s="148"/>
    </row>
    <row r="237" spans="1:9" ht="15" customHeight="1" x14ac:dyDescent="0.15">
      <c r="A237" s="157"/>
      <c r="B237" s="23"/>
      <c r="C237" s="7"/>
      <c r="D237" s="8"/>
      <c r="E237" s="148"/>
      <c r="F237" s="148"/>
      <c r="G237" s="148"/>
      <c r="H237" s="148"/>
      <c r="I237" s="148"/>
    </row>
    <row r="238" spans="1:9" ht="15" customHeight="1" x14ac:dyDescent="0.15">
      <c r="A238" s="157"/>
      <c r="B238" s="23"/>
      <c r="C238" s="7"/>
      <c r="D238" s="8"/>
      <c r="E238" s="148"/>
      <c r="F238" s="148"/>
      <c r="G238" s="148"/>
      <c r="H238" s="148"/>
      <c r="I238" s="148"/>
    </row>
    <row r="239" spans="1:9" ht="15" customHeight="1" x14ac:dyDescent="0.15">
      <c r="A239" s="157"/>
      <c r="B239" s="23"/>
      <c r="C239" s="7"/>
      <c r="D239" s="8"/>
      <c r="E239" s="148"/>
      <c r="F239" s="148"/>
      <c r="G239" s="148"/>
      <c r="H239" s="148"/>
      <c r="I239" s="148"/>
    </row>
    <row r="240" spans="1:9" ht="15" customHeight="1" x14ac:dyDescent="0.15">
      <c r="A240" s="157"/>
      <c r="B240" s="23"/>
      <c r="C240" s="7"/>
      <c r="D240" s="8"/>
      <c r="E240" s="148"/>
      <c r="F240" s="148"/>
      <c r="G240" s="148"/>
      <c r="H240" s="148"/>
      <c r="I240" s="148"/>
    </row>
    <row r="241" spans="1:9" ht="15" customHeight="1" thickBot="1" x14ac:dyDescent="0.2">
      <c r="A241" s="160"/>
      <c r="B241" s="24"/>
      <c r="C241" s="9"/>
      <c r="D241" s="10"/>
      <c r="E241" s="149"/>
      <c r="F241" s="149"/>
      <c r="G241" s="148"/>
      <c r="H241" s="149"/>
      <c r="I241" s="149"/>
    </row>
    <row r="242" spans="1:9" ht="15" customHeight="1" thickTop="1" x14ac:dyDescent="0.15">
      <c r="A242" s="156"/>
      <c r="B242" s="22"/>
      <c r="C242" s="5"/>
      <c r="D242" s="6"/>
      <c r="E242" s="150"/>
      <c r="F242" s="150"/>
      <c r="G242" s="150"/>
      <c r="H242" s="150"/>
      <c r="I242" s="150"/>
    </row>
    <row r="243" spans="1:9" ht="15" customHeight="1" x14ac:dyDescent="0.15">
      <c r="A243" s="157"/>
      <c r="B243" s="23"/>
      <c r="C243" s="7"/>
      <c r="D243" s="8"/>
      <c r="E243" s="148"/>
      <c r="F243" s="148"/>
      <c r="G243" s="148"/>
      <c r="H243" s="148"/>
      <c r="I243" s="148"/>
    </row>
    <row r="244" spans="1:9" ht="15" customHeight="1" x14ac:dyDescent="0.15">
      <c r="A244" s="157"/>
      <c r="B244" s="23"/>
      <c r="C244" s="7"/>
      <c r="D244" s="8"/>
      <c r="E244" s="148"/>
      <c r="F244" s="148"/>
      <c r="G244" s="148"/>
      <c r="H244" s="148"/>
      <c r="I244" s="148"/>
    </row>
    <row r="245" spans="1:9" ht="15" customHeight="1" x14ac:dyDescent="0.15">
      <c r="A245" s="157"/>
      <c r="B245" s="23"/>
      <c r="C245" s="7"/>
      <c r="D245" s="8"/>
      <c r="E245" s="148"/>
      <c r="F245" s="148"/>
      <c r="G245" s="148"/>
      <c r="H245" s="148"/>
      <c r="I245" s="148"/>
    </row>
    <row r="246" spans="1:9" ht="15" customHeight="1" x14ac:dyDescent="0.15">
      <c r="A246" s="157"/>
      <c r="B246" s="23"/>
      <c r="C246" s="7"/>
      <c r="D246" s="8"/>
      <c r="E246" s="148"/>
      <c r="F246" s="148"/>
      <c r="G246" s="148"/>
      <c r="H246" s="148"/>
      <c r="I246" s="148"/>
    </row>
    <row r="247" spans="1:9" ht="15" customHeight="1" x14ac:dyDescent="0.15">
      <c r="A247" s="157"/>
      <c r="B247" s="23"/>
      <c r="C247" s="7"/>
      <c r="D247" s="8"/>
      <c r="E247" s="148"/>
      <c r="F247" s="148"/>
      <c r="G247" s="148"/>
      <c r="H247" s="148"/>
      <c r="I247" s="148"/>
    </row>
    <row r="248" spans="1:9" ht="15" customHeight="1" thickBot="1" x14ac:dyDescent="0.2">
      <c r="A248" s="158"/>
      <c r="B248" s="25"/>
      <c r="C248" s="11"/>
      <c r="D248" s="12"/>
      <c r="E248" s="149"/>
      <c r="F248" s="149"/>
      <c r="G248" s="149"/>
      <c r="H248" s="149"/>
      <c r="I248" s="149"/>
    </row>
    <row r="249" spans="1:9" ht="15" customHeight="1" thickTop="1" x14ac:dyDescent="0.15">
      <c r="A249" s="159"/>
      <c r="B249" s="26"/>
      <c r="C249" s="13"/>
      <c r="D249" s="14"/>
      <c r="E249" s="150"/>
      <c r="F249" s="150"/>
      <c r="G249" s="150"/>
      <c r="H249" s="150"/>
      <c r="I249" s="150"/>
    </row>
    <row r="250" spans="1:9" ht="15" customHeight="1" x14ac:dyDescent="0.15">
      <c r="A250" s="157"/>
      <c r="B250" s="23"/>
      <c r="C250" s="7"/>
      <c r="D250" s="8"/>
      <c r="E250" s="148"/>
      <c r="F250" s="148"/>
      <c r="G250" s="148"/>
      <c r="H250" s="148"/>
      <c r="I250" s="148"/>
    </row>
    <row r="251" spans="1:9" ht="15" customHeight="1" x14ac:dyDescent="0.15">
      <c r="A251" s="157"/>
      <c r="B251" s="23"/>
      <c r="C251" s="7"/>
      <c r="D251" s="8"/>
      <c r="E251" s="148"/>
      <c r="F251" s="148"/>
      <c r="G251" s="148"/>
      <c r="H251" s="148"/>
      <c r="I251" s="148"/>
    </row>
    <row r="252" spans="1:9" ht="15" customHeight="1" x14ac:dyDescent="0.15">
      <c r="A252" s="157"/>
      <c r="B252" s="23"/>
      <c r="C252" s="7"/>
      <c r="D252" s="8"/>
      <c r="E252" s="148"/>
      <c r="F252" s="148"/>
      <c r="G252" s="148"/>
      <c r="H252" s="148"/>
      <c r="I252" s="148"/>
    </row>
    <row r="253" spans="1:9" ht="15" customHeight="1" x14ac:dyDescent="0.15">
      <c r="A253" s="157"/>
      <c r="B253" s="23"/>
      <c r="C253" s="7"/>
      <c r="D253" s="8"/>
      <c r="E253" s="148"/>
      <c r="F253" s="148"/>
      <c r="G253" s="148"/>
      <c r="H253" s="148"/>
      <c r="I253" s="148"/>
    </row>
    <row r="254" spans="1:9" ht="15" customHeight="1" x14ac:dyDescent="0.15">
      <c r="A254" s="157"/>
      <c r="B254" s="23"/>
      <c r="C254" s="7"/>
      <c r="D254" s="8"/>
      <c r="E254" s="148"/>
      <c r="F254" s="148"/>
      <c r="G254" s="148"/>
      <c r="H254" s="148"/>
      <c r="I254" s="148"/>
    </row>
    <row r="255" spans="1:9" ht="15" customHeight="1" x14ac:dyDescent="0.15">
      <c r="A255" s="157"/>
      <c r="B255" s="23"/>
      <c r="C255" s="7"/>
      <c r="D255" s="8"/>
      <c r="E255" s="153"/>
      <c r="F255" s="153"/>
      <c r="G255" s="153"/>
      <c r="H255" s="153"/>
      <c r="I255" s="153"/>
    </row>
    <row r="256" spans="1:9" x14ac:dyDescent="0.15">
      <c r="A256" s="15"/>
      <c r="B256" s="16"/>
      <c r="C256" s="16"/>
      <c r="D256" s="17"/>
      <c r="E256" s="17"/>
      <c r="F256" s="17"/>
      <c r="G256" s="17"/>
      <c r="H256" s="17"/>
      <c r="I256" s="17"/>
    </row>
  </sheetData>
  <mergeCells count="215">
    <mergeCell ref="G198:G204"/>
    <mergeCell ref="G191:G197"/>
    <mergeCell ref="G184:G190"/>
    <mergeCell ref="G177:G183"/>
    <mergeCell ref="G214:G220"/>
    <mergeCell ref="G207:G213"/>
    <mergeCell ref="G249:G255"/>
    <mergeCell ref="G228:G234"/>
    <mergeCell ref="G221:G227"/>
    <mergeCell ref="G235:G241"/>
    <mergeCell ref="G242:G248"/>
    <mergeCell ref="G96:G102"/>
    <mergeCell ref="G119:G125"/>
    <mergeCell ref="G112:G118"/>
    <mergeCell ref="G105:G111"/>
    <mergeCell ref="G147:G153"/>
    <mergeCell ref="G140:G146"/>
    <mergeCell ref="G133:G139"/>
    <mergeCell ref="G126:G132"/>
    <mergeCell ref="G170:G176"/>
    <mergeCell ref="G163:G169"/>
    <mergeCell ref="G156:G162"/>
    <mergeCell ref="G68:G74"/>
    <mergeCell ref="G61:G67"/>
    <mergeCell ref="G54:G60"/>
    <mergeCell ref="G89:G95"/>
    <mergeCell ref="G82:G88"/>
    <mergeCell ref="G75:G81"/>
    <mergeCell ref="G10:G16"/>
    <mergeCell ref="G3:G9"/>
    <mergeCell ref="G45:G51"/>
    <mergeCell ref="G38:G44"/>
    <mergeCell ref="G31:G37"/>
    <mergeCell ref="G24:G30"/>
    <mergeCell ref="F119:F125"/>
    <mergeCell ref="F112:F118"/>
    <mergeCell ref="F105:F111"/>
    <mergeCell ref="F96:F102"/>
    <mergeCell ref="F75:F81"/>
    <mergeCell ref="F68:F74"/>
    <mergeCell ref="E104:F104"/>
    <mergeCell ref="F89:F95"/>
    <mergeCell ref="E96:E102"/>
    <mergeCell ref="F82:F88"/>
    <mergeCell ref="A249:A255"/>
    <mergeCell ref="E249:E255"/>
    <mergeCell ref="F147:F153"/>
    <mergeCell ref="F140:F146"/>
    <mergeCell ref="F133:F139"/>
    <mergeCell ref="F126:F132"/>
    <mergeCell ref="F214:F220"/>
    <mergeCell ref="F207:F213"/>
    <mergeCell ref="F198:F204"/>
    <mergeCell ref="F191:F197"/>
    <mergeCell ref="F184:F190"/>
    <mergeCell ref="F177:F183"/>
    <mergeCell ref="F170:F176"/>
    <mergeCell ref="F163:F169"/>
    <mergeCell ref="F221:F227"/>
    <mergeCell ref="F249:F255"/>
    <mergeCell ref="F242:F248"/>
    <mergeCell ref="F235:F241"/>
    <mergeCell ref="F228:F234"/>
    <mergeCell ref="E206:F206"/>
    <mergeCell ref="A214:A220"/>
    <mergeCell ref="E214:E220"/>
    <mergeCell ref="A221:A227"/>
    <mergeCell ref="E221:E227"/>
    <mergeCell ref="A228:A234"/>
    <mergeCell ref="E228:E234"/>
    <mergeCell ref="A235:A241"/>
    <mergeCell ref="E235:E241"/>
    <mergeCell ref="A242:A248"/>
    <mergeCell ref="E242:E248"/>
    <mergeCell ref="A177:A183"/>
    <mergeCell ref="E177:E183"/>
    <mergeCell ref="A184:A190"/>
    <mergeCell ref="E184:E190"/>
    <mergeCell ref="A191:A197"/>
    <mergeCell ref="E191:E197"/>
    <mergeCell ref="A198:A204"/>
    <mergeCell ref="E198:E204"/>
    <mergeCell ref="A207:A213"/>
    <mergeCell ref="E207:E213"/>
    <mergeCell ref="A147:A153"/>
    <mergeCell ref="E147:E153"/>
    <mergeCell ref="E155:F155"/>
    <mergeCell ref="A156:A162"/>
    <mergeCell ref="E156:E162"/>
    <mergeCell ref="A163:A169"/>
    <mergeCell ref="E163:E169"/>
    <mergeCell ref="F156:F162"/>
    <mergeCell ref="A170:A176"/>
    <mergeCell ref="E170:E176"/>
    <mergeCell ref="A119:A125"/>
    <mergeCell ref="E119:E125"/>
    <mergeCell ref="A105:A111"/>
    <mergeCell ref="A126:A132"/>
    <mergeCell ref="E126:E132"/>
    <mergeCell ref="A133:A139"/>
    <mergeCell ref="E133:E139"/>
    <mergeCell ref="A140:A146"/>
    <mergeCell ref="E140:E146"/>
    <mergeCell ref="A89:A95"/>
    <mergeCell ref="E105:E111"/>
    <mergeCell ref="A112:A118"/>
    <mergeCell ref="E112:E118"/>
    <mergeCell ref="A75:A81"/>
    <mergeCell ref="E75:E81"/>
    <mergeCell ref="A82:A88"/>
    <mergeCell ref="E82:E88"/>
    <mergeCell ref="E89:E95"/>
    <mergeCell ref="A96:A102"/>
    <mergeCell ref="A61:A67"/>
    <mergeCell ref="E61:E67"/>
    <mergeCell ref="E38:E44"/>
    <mergeCell ref="F38:F44"/>
    <mergeCell ref="A31:A37"/>
    <mergeCell ref="A68:A74"/>
    <mergeCell ref="F45:F51"/>
    <mergeCell ref="F54:F60"/>
    <mergeCell ref="F61:F67"/>
    <mergeCell ref="E45:E51"/>
    <mergeCell ref="E68:E74"/>
    <mergeCell ref="E53:F53"/>
    <mergeCell ref="A54:A60"/>
    <mergeCell ref="E54:E60"/>
    <mergeCell ref="A3:A9"/>
    <mergeCell ref="A24:A30"/>
    <mergeCell ref="A17:A23"/>
    <mergeCell ref="A10:A16"/>
    <mergeCell ref="F3:F9"/>
    <mergeCell ref="G17:G23"/>
    <mergeCell ref="E2:F2"/>
    <mergeCell ref="A45:A51"/>
    <mergeCell ref="A38:A44"/>
    <mergeCell ref="E31:E37"/>
    <mergeCell ref="E24:E30"/>
    <mergeCell ref="E17:E23"/>
    <mergeCell ref="E10:E16"/>
    <mergeCell ref="E3:E9"/>
    <mergeCell ref="F31:F37"/>
    <mergeCell ref="F24:F30"/>
    <mergeCell ref="F17:F23"/>
    <mergeCell ref="F10:F16"/>
    <mergeCell ref="I38:I44"/>
    <mergeCell ref="I31:I37"/>
    <mergeCell ref="I68:I74"/>
    <mergeCell ref="I61:I67"/>
    <mergeCell ref="I54:I60"/>
    <mergeCell ref="I3:I9"/>
    <mergeCell ref="I10:I16"/>
    <mergeCell ref="I24:I30"/>
    <mergeCell ref="I17:I23"/>
    <mergeCell ref="I214:I220"/>
    <mergeCell ref="I207:I213"/>
    <mergeCell ref="I198:I204"/>
    <mergeCell ref="I191:I197"/>
    <mergeCell ref="I184:I190"/>
    <mergeCell ref="I177:I183"/>
    <mergeCell ref="I170:I176"/>
    <mergeCell ref="I163:I169"/>
    <mergeCell ref="I156:I162"/>
    <mergeCell ref="H24:H30"/>
    <mergeCell ref="H17:H23"/>
    <mergeCell ref="H10:H16"/>
    <mergeCell ref="H3:H9"/>
    <mergeCell ref="I147:I153"/>
    <mergeCell ref="I140:I146"/>
    <mergeCell ref="H38:H44"/>
    <mergeCell ref="H31:H37"/>
    <mergeCell ref="H89:H95"/>
    <mergeCell ref="H82:H88"/>
    <mergeCell ref="H75:H81"/>
    <mergeCell ref="H68:H74"/>
    <mergeCell ref="H61:H67"/>
    <mergeCell ref="H54:H60"/>
    <mergeCell ref="I105:I111"/>
    <mergeCell ref="I133:I139"/>
    <mergeCell ref="I126:I132"/>
    <mergeCell ref="I119:I125"/>
    <mergeCell ref="I112:I118"/>
    <mergeCell ref="I96:I102"/>
    <mergeCell ref="I89:I95"/>
    <mergeCell ref="I82:I88"/>
    <mergeCell ref="I75:I81"/>
    <mergeCell ref="I45:I51"/>
    <mergeCell ref="H214:H220"/>
    <mergeCell ref="H207:H213"/>
    <mergeCell ref="H198:H204"/>
    <mergeCell ref="H191:H197"/>
    <mergeCell ref="H184:H190"/>
    <mergeCell ref="H177:H183"/>
    <mergeCell ref="H170:H176"/>
    <mergeCell ref="H163:H169"/>
    <mergeCell ref="H156:H162"/>
    <mergeCell ref="H119:H125"/>
    <mergeCell ref="H112:H118"/>
    <mergeCell ref="H105:H111"/>
    <mergeCell ref="H96:H102"/>
    <mergeCell ref="H147:H153"/>
    <mergeCell ref="H140:H146"/>
    <mergeCell ref="H133:H139"/>
    <mergeCell ref="H126:H132"/>
    <mergeCell ref="H45:H51"/>
    <mergeCell ref="I221:I227"/>
    <mergeCell ref="I249:I255"/>
    <mergeCell ref="I242:I248"/>
    <mergeCell ref="I235:I241"/>
    <mergeCell ref="I228:I234"/>
    <mergeCell ref="H235:H241"/>
    <mergeCell ref="H228:H234"/>
    <mergeCell ref="H221:H227"/>
    <mergeCell ref="H249:H255"/>
    <mergeCell ref="H242:H248"/>
  </mergeCells>
  <phoneticPr fontId="2"/>
  <pageMargins left="0.75" right="0.75"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31"/>
  </sheetPr>
  <dimension ref="A1:L256"/>
  <sheetViews>
    <sheetView zoomScaleNormal="100" workbookViewId="0"/>
  </sheetViews>
  <sheetFormatPr defaultRowHeight="13.5" x14ac:dyDescent="0.15"/>
  <cols>
    <col min="1" max="1" width="13.5" bestFit="1" customWidth="1"/>
    <col min="2" max="2" width="14.25" bestFit="1" customWidth="1"/>
    <col min="3" max="3" width="8.5" customWidth="1"/>
    <col min="8" max="8" width="9" hidden="1" customWidth="1"/>
    <col min="11" max="11" width="4.5" customWidth="1"/>
    <col min="12" max="12" width="2.875" customWidth="1"/>
  </cols>
  <sheetData>
    <row r="1" spans="1:12" x14ac:dyDescent="0.15">
      <c r="A1" t="s">
        <v>21</v>
      </c>
      <c r="G1" s="89" t="s">
        <v>67</v>
      </c>
      <c r="I1" s="88"/>
    </row>
    <row r="2" spans="1:12" ht="15" customHeight="1" thickBot="1" x14ac:dyDescent="0.2">
      <c r="A2" s="1" t="s">
        <v>1</v>
      </c>
      <c r="B2" s="1" t="s">
        <v>0</v>
      </c>
      <c r="C2" s="34" t="s">
        <v>6</v>
      </c>
      <c r="D2" s="3" t="s">
        <v>2</v>
      </c>
      <c r="E2" s="163" t="s">
        <v>3</v>
      </c>
      <c r="F2" s="163"/>
      <c r="G2" s="2" t="s">
        <v>4</v>
      </c>
      <c r="H2" s="2"/>
      <c r="I2" s="2" t="s">
        <v>5</v>
      </c>
    </row>
    <row r="3" spans="1:12" ht="15" customHeight="1" x14ac:dyDescent="0.15">
      <c r="A3" s="156">
        <v>1300</v>
      </c>
      <c r="B3" s="94" t="s">
        <v>69</v>
      </c>
      <c r="C3" s="35">
        <v>10</v>
      </c>
      <c r="D3" s="6">
        <f>(説明!$G$44*1.05/C3)*E$3</f>
        <v>7329</v>
      </c>
      <c r="E3" s="148">
        <v>4</v>
      </c>
      <c r="F3" s="148">
        <f>7000*E3</f>
        <v>28000</v>
      </c>
      <c r="G3" s="148">
        <f>A3*2</f>
        <v>2600</v>
      </c>
      <c r="H3" s="167">
        <f>A3+25</f>
        <v>1325</v>
      </c>
      <c r="I3" s="167">
        <f>ROUNDUP(((25*H3^2)+(2853*H3))*0.0001/E3,-2)</f>
        <v>1200</v>
      </c>
      <c r="K3" s="4"/>
      <c r="L3" s="4"/>
    </row>
    <row r="4" spans="1:12" ht="15" customHeight="1" x14ac:dyDescent="0.15">
      <c r="A4" s="157"/>
      <c r="B4" s="95" t="s">
        <v>70</v>
      </c>
      <c r="C4" s="36">
        <v>8</v>
      </c>
      <c r="D4" s="8">
        <f>(説明!$G$44*1.05/C4)*E$3</f>
        <v>9161.25</v>
      </c>
      <c r="E4" s="148"/>
      <c r="F4" s="148"/>
      <c r="G4" s="148"/>
      <c r="H4" s="148"/>
      <c r="I4" s="148"/>
      <c r="K4" s="4"/>
      <c r="L4" s="4"/>
    </row>
    <row r="5" spans="1:12" ht="15" customHeight="1" x14ac:dyDescent="0.15">
      <c r="A5" s="157"/>
      <c r="B5" s="95" t="s">
        <v>71</v>
      </c>
      <c r="C5" s="36">
        <v>7</v>
      </c>
      <c r="D5" s="8">
        <f>(説明!$G$44*1.05/C5)*E$3</f>
        <v>10470</v>
      </c>
      <c r="E5" s="148"/>
      <c r="F5" s="148"/>
      <c r="G5" s="148"/>
      <c r="H5" s="148"/>
      <c r="I5" s="148"/>
      <c r="K5" s="4"/>
      <c r="L5" s="4"/>
    </row>
    <row r="6" spans="1:12" ht="15" customHeight="1" x14ac:dyDescent="0.15">
      <c r="A6" s="157"/>
      <c r="B6" s="95" t="s">
        <v>72</v>
      </c>
      <c r="C6" s="36">
        <v>6</v>
      </c>
      <c r="D6" s="8">
        <f>(説明!$G$44*1.05/C6)*E$3</f>
        <v>12215</v>
      </c>
      <c r="E6" s="148"/>
      <c r="F6" s="148"/>
      <c r="G6" s="148"/>
      <c r="H6" s="148"/>
      <c r="I6" s="148"/>
      <c r="K6" s="4"/>
      <c r="L6" s="4"/>
    </row>
    <row r="7" spans="1:12" ht="15" customHeight="1" x14ac:dyDescent="0.15">
      <c r="A7" s="157"/>
      <c r="B7" s="95" t="s">
        <v>73</v>
      </c>
      <c r="C7" s="36">
        <v>5</v>
      </c>
      <c r="D7" s="8">
        <f>(説明!$G$44*1.05/C7)*E$3</f>
        <v>14658</v>
      </c>
      <c r="E7" s="148"/>
      <c r="F7" s="148"/>
      <c r="G7" s="148"/>
      <c r="H7" s="148"/>
      <c r="I7" s="148"/>
      <c r="K7" s="4"/>
      <c r="L7" s="4"/>
    </row>
    <row r="8" spans="1:12" ht="15" customHeight="1" x14ac:dyDescent="0.15">
      <c r="A8" s="157"/>
      <c r="B8" s="95" t="s">
        <v>74</v>
      </c>
      <c r="C8" s="36">
        <v>5</v>
      </c>
      <c r="D8" s="8">
        <f>(説明!$G$44*1.05/C8)*E$3</f>
        <v>14658</v>
      </c>
      <c r="E8" s="148"/>
      <c r="F8" s="148"/>
      <c r="G8" s="148"/>
      <c r="H8" s="148"/>
      <c r="I8" s="148"/>
      <c r="K8" s="4"/>
      <c r="L8" s="4"/>
    </row>
    <row r="9" spans="1:12" ht="15" customHeight="1" thickBot="1" x14ac:dyDescent="0.2">
      <c r="A9" s="160"/>
      <c r="B9" s="96" t="s">
        <v>75</v>
      </c>
      <c r="C9" s="37">
        <v>4</v>
      </c>
      <c r="D9" s="10">
        <f>(説明!$G$44*1.05/C9)*E$3</f>
        <v>18322.5</v>
      </c>
      <c r="E9" s="149"/>
      <c r="F9" s="149"/>
      <c r="G9" s="149"/>
      <c r="H9" s="149"/>
      <c r="I9" s="149"/>
      <c r="K9" s="4"/>
      <c r="L9" s="4"/>
    </row>
    <row r="10" spans="1:12" ht="15" customHeight="1" thickTop="1" x14ac:dyDescent="0.15">
      <c r="A10" s="156">
        <v>1350</v>
      </c>
      <c r="B10" s="29" t="s">
        <v>68</v>
      </c>
      <c r="C10" s="35">
        <v>10</v>
      </c>
      <c r="D10" s="6">
        <f>(説明!$G$44*1.05/C10)*E$10</f>
        <v>7329</v>
      </c>
      <c r="E10" s="150">
        <v>4</v>
      </c>
      <c r="F10" s="150">
        <f>7000*E10</f>
        <v>28000</v>
      </c>
      <c r="G10" s="150">
        <f>A10*2</f>
        <v>2700</v>
      </c>
      <c r="H10" s="167">
        <f>A10+25</f>
        <v>1375</v>
      </c>
      <c r="I10" s="150">
        <f>ROUNDUP(((25*H10^2)+(2853*H10))*0.0001/E10,-2)</f>
        <v>1300</v>
      </c>
    </row>
    <row r="11" spans="1:12" ht="15" customHeight="1" x14ac:dyDescent="0.15">
      <c r="A11" s="157"/>
      <c r="B11" s="30" t="s">
        <v>76</v>
      </c>
      <c r="C11" s="36">
        <v>8</v>
      </c>
      <c r="D11" s="8">
        <f>(説明!$G$44*1.05/C11)*E$10</f>
        <v>9161.25</v>
      </c>
      <c r="E11" s="148"/>
      <c r="F11" s="148"/>
      <c r="G11" s="148"/>
      <c r="H11" s="148"/>
      <c r="I11" s="148"/>
    </row>
    <row r="12" spans="1:12" ht="15" customHeight="1" x14ac:dyDescent="0.15">
      <c r="A12" s="157"/>
      <c r="B12" s="30" t="s">
        <v>77</v>
      </c>
      <c r="C12" s="36">
        <v>7</v>
      </c>
      <c r="D12" s="8">
        <f>(説明!$G$44*1.05/C12)*E$10</f>
        <v>10470</v>
      </c>
      <c r="E12" s="148"/>
      <c r="F12" s="148"/>
      <c r="G12" s="148"/>
      <c r="H12" s="148"/>
      <c r="I12" s="148"/>
    </row>
    <row r="13" spans="1:12" ht="15" customHeight="1" x14ac:dyDescent="0.15">
      <c r="A13" s="157"/>
      <c r="B13" s="30" t="s">
        <v>78</v>
      </c>
      <c r="C13" s="36">
        <v>6</v>
      </c>
      <c r="D13" s="8">
        <f>(説明!$G$44*1.05/C13)*E$10</f>
        <v>12215</v>
      </c>
      <c r="E13" s="148"/>
      <c r="F13" s="148"/>
      <c r="G13" s="148"/>
      <c r="H13" s="148"/>
      <c r="I13" s="148"/>
    </row>
    <row r="14" spans="1:12" ht="15" customHeight="1" x14ac:dyDescent="0.15">
      <c r="A14" s="157"/>
      <c r="B14" s="30" t="s">
        <v>79</v>
      </c>
      <c r="C14" s="36">
        <v>5</v>
      </c>
      <c r="D14" s="8">
        <f>(説明!$G$44*1.05/C14)*E$10</f>
        <v>14658</v>
      </c>
      <c r="E14" s="148"/>
      <c r="F14" s="148"/>
      <c r="G14" s="148"/>
      <c r="H14" s="148"/>
      <c r="I14" s="148"/>
    </row>
    <row r="15" spans="1:12" ht="15" customHeight="1" x14ac:dyDescent="0.15">
      <c r="A15" s="157"/>
      <c r="B15" s="30" t="s">
        <v>80</v>
      </c>
      <c r="C15" s="36">
        <v>5</v>
      </c>
      <c r="D15" s="8">
        <f>(説明!$G$44*1.05/C15)*E$10</f>
        <v>14658</v>
      </c>
      <c r="E15" s="148"/>
      <c r="F15" s="148"/>
      <c r="G15" s="148"/>
      <c r="H15" s="148"/>
      <c r="I15" s="148"/>
    </row>
    <row r="16" spans="1:12" ht="15" customHeight="1" thickBot="1" x14ac:dyDescent="0.2">
      <c r="A16" s="158"/>
      <c r="B16" s="31" t="s">
        <v>81</v>
      </c>
      <c r="C16" s="38">
        <v>4</v>
      </c>
      <c r="D16" s="12">
        <f>(説明!$G$44*1.05/C16)*E$10</f>
        <v>18322.5</v>
      </c>
      <c r="E16" s="149"/>
      <c r="F16" s="149"/>
      <c r="G16" s="149"/>
      <c r="H16" s="149"/>
      <c r="I16" s="149"/>
    </row>
    <row r="17" spans="1:9" ht="15" customHeight="1" thickTop="1" x14ac:dyDescent="0.15">
      <c r="A17" s="159">
        <v>1400</v>
      </c>
      <c r="B17" s="32" t="s">
        <v>68</v>
      </c>
      <c r="C17" s="39">
        <v>10</v>
      </c>
      <c r="D17" s="14">
        <f>(説明!$G$44*1.05/C17)*E$17</f>
        <v>7329</v>
      </c>
      <c r="E17" s="150">
        <v>4</v>
      </c>
      <c r="F17" s="150">
        <f>7000*E17</f>
        <v>28000</v>
      </c>
      <c r="G17" s="150">
        <f>A17*2</f>
        <v>2800</v>
      </c>
      <c r="H17" s="167">
        <f>A17+25</f>
        <v>1425</v>
      </c>
      <c r="I17" s="150">
        <f>ROUNDUP(((25*H17^2)+(2853*H17))*0.0001/E17,-2)</f>
        <v>1400</v>
      </c>
    </row>
    <row r="18" spans="1:9" ht="15" customHeight="1" x14ac:dyDescent="0.15">
      <c r="A18" s="157"/>
      <c r="B18" s="30" t="s">
        <v>76</v>
      </c>
      <c r="C18" s="36">
        <v>8</v>
      </c>
      <c r="D18" s="8">
        <f>(説明!$G$44*1.05/C18)*E$17</f>
        <v>9161.25</v>
      </c>
      <c r="E18" s="148"/>
      <c r="F18" s="148"/>
      <c r="G18" s="148"/>
      <c r="H18" s="148"/>
      <c r="I18" s="148"/>
    </row>
    <row r="19" spans="1:9" ht="15" customHeight="1" x14ac:dyDescent="0.15">
      <c r="A19" s="157"/>
      <c r="B19" s="30" t="s">
        <v>77</v>
      </c>
      <c r="C19" s="36">
        <v>7</v>
      </c>
      <c r="D19" s="8">
        <f>(説明!$G$44*1.05/C19)*E$17</f>
        <v>10470</v>
      </c>
      <c r="E19" s="148"/>
      <c r="F19" s="148"/>
      <c r="G19" s="148"/>
      <c r="H19" s="148"/>
      <c r="I19" s="148"/>
    </row>
    <row r="20" spans="1:9" ht="15" customHeight="1" x14ac:dyDescent="0.15">
      <c r="A20" s="157"/>
      <c r="B20" s="30" t="s">
        <v>78</v>
      </c>
      <c r="C20" s="36">
        <v>6</v>
      </c>
      <c r="D20" s="8">
        <f>(説明!$G$44*1.05/C20)*E$17</f>
        <v>12215</v>
      </c>
      <c r="E20" s="148"/>
      <c r="F20" s="148"/>
      <c r="G20" s="148"/>
      <c r="H20" s="148"/>
      <c r="I20" s="148"/>
    </row>
    <row r="21" spans="1:9" ht="15" customHeight="1" x14ac:dyDescent="0.15">
      <c r="A21" s="157"/>
      <c r="B21" s="30" t="s">
        <v>79</v>
      </c>
      <c r="C21" s="36">
        <v>5</v>
      </c>
      <c r="D21" s="8">
        <f>(説明!$G$44*1.05/C21)*E$17</f>
        <v>14658</v>
      </c>
      <c r="E21" s="148"/>
      <c r="F21" s="148"/>
      <c r="G21" s="148"/>
      <c r="H21" s="148"/>
      <c r="I21" s="148"/>
    </row>
    <row r="22" spans="1:9" ht="15" customHeight="1" x14ac:dyDescent="0.15">
      <c r="A22" s="157"/>
      <c r="B22" s="30" t="s">
        <v>80</v>
      </c>
      <c r="C22" s="36">
        <v>5</v>
      </c>
      <c r="D22" s="8">
        <f>(説明!$G$44*1.05/C22)*E$17</f>
        <v>14658</v>
      </c>
      <c r="E22" s="148"/>
      <c r="F22" s="148"/>
      <c r="G22" s="148"/>
      <c r="H22" s="148"/>
      <c r="I22" s="148"/>
    </row>
    <row r="23" spans="1:9" ht="15" customHeight="1" thickBot="1" x14ac:dyDescent="0.2">
      <c r="A23" s="160"/>
      <c r="B23" s="33" t="s">
        <v>81</v>
      </c>
      <c r="C23" s="37">
        <v>4</v>
      </c>
      <c r="D23" s="10">
        <f>(説明!$G$44*1.05/C23)*E$17</f>
        <v>18322.5</v>
      </c>
      <c r="E23" s="149"/>
      <c r="F23" s="149"/>
      <c r="G23" s="149"/>
      <c r="H23" s="149"/>
      <c r="I23" s="149"/>
    </row>
    <row r="24" spans="1:9" ht="15" customHeight="1" thickTop="1" x14ac:dyDescent="0.15">
      <c r="A24" s="156">
        <v>1450</v>
      </c>
      <c r="B24" s="29" t="s">
        <v>68</v>
      </c>
      <c r="C24" s="35">
        <v>10</v>
      </c>
      <c r="D24" s="6">
        <f>(説明!$G$44*1.05/C24)*E$24</f>
        <v>7329</v>
      </c>
      <c r="E24" s="150">
        <v>4</v>
      </c>
      <c r="F24" s="150">
        <f>7000*E24</f>
        <v>28000</v>
      </c>
      <c r="G24" s="150">
        <f>A24*2</f>
        <v>2900</v>
      </c>
      <c r="H24" s="167">
        <f>A24+25</f>
        <v>1475</v>
      </c>
      <c r="I24" s="150">
        <f>ROUNDUP(((25*H24^2)+(2853*H24))*0.0001/E24,-2)</f>
        <v>1500</v>
      </c>
    </row>
    <row r="25" spans="1:9" ht="15" customHeight="1" x14ac:dyDescent="0.15">
      <c r="A25" s="157"/>
      <c r="B25" s="30" t="s">
        <v>76</v>
      </c>
      <c r="C25" s="36">
        <v>8</v>
      </c>
      <c r="D25" s="8">
        <f>(説明!$G$44*1.05/C25)*E$24</f>
        <v>9161.25</v>
      </c>
      <c r="E25" s="148"/>
      <c r="F25" s="148"/>
      <c r="G25" s="148"/>
      <c r="H25" s="148"/>
      <c r="I25" s="148"/>
    </row>
    <row r="26" spans="1:9" ht="15" customHeight="1" x14ac:dyDescent="0.15">
      <c r="A26" s="157"/>
      <c r="B26" s="30" t="s">
        <v>77</v>
      </c>
      <c r="C26" s="36">
        <v>7</v>
      </c>
      <c r="D26" s="8">
        <f>(説明!$G$44*1.05/C26)*E$24</f>
        <v>10470</v>
      </c>
      <c r="E26" s="148"/>
      <c r="F26" s="148"/>
      <c r="G26" s="148"/>
      <c r="H26" s="148"/>
      <c r="I26" s="148"/>
    </row>
    <row r="27" spans="1:9" ht="15" customHeight="1" x14ac:dyDescent="0.15">
      <c r="A27" s="157"/>
      <c r="B27" s="30" t="s">
        <v>78</v>
      </c>
      <c r="C27" s="36">
        <v>6</v>
      </c>
      <c r="D27" s="8">
        <f>(説明!$G$44*1.05/C27)*E$24</f>
        <v>12215</v>
      </c>
      <c r="E27" s="148"/>
      <c r="F27" s="148"/>
      <c r="G27" s="148"/>
      <c r="H27" s="148"/>
      <c r="I27" s="148"/>
    </row>
    <row r="28" spans="1:9" ht="15" customHeight="1" x14ac:dyDescent="0.15">
      <c r="A28" s="157"/>
      <c r="B28" s="30" t="s">
        <v>79</v>
      </c>
      <c r="C28" s="36">
        <v>5</v>
      </c>
      <c r="D28" s="8">
        <f>(説明!$G$44*1.05/C28)*E$24</f>
        <v>14658</v>
      </c>
      <c r="E28" s="148"/>
      <c r="F28" s="148"/>
      <c r="G28" s="148"/>
      <c r="H28" s="148"/>
      <c r="I28" s="148"/>
    </row>
    <row r="29" spans="1:9" ht="15" customHeight="1" x14ac:dyDescent="0.15">
      <c r="A29" s="157"/>
      <c r="B29" s="30" t="s">
        <v>80</v>
      </c>
      <c r="C29" s="36">
        <v>5</v>
      </c>
      <c r="D29" s="8">
        <f>(説明!$G$44*1.05/C29)*E$24</f>
        <v>14658</v>
      </c>
      <c r="E29" s="148"/>
      <c r="F29" s="148"/>
      <c r="G29" s="148"/>
      <c r="H29" s="148"/>
      <c r="I29" s="148"/>
    </row>
    <row r="30" spans="1:9" ht="15" customHeight="1" thickBot="1" x14ac:dyDescent="0.2">
      <c r="A30" s="158"/>
      <c r="B30" s="31" t="s">
        <v>81</v>
      </c>
      <c r="C30" s="38">
        <v>4</v>
      </c>
      <c r="D30" s="12">
        <f>(説明!$G$44*1.05/C30)*E$24</f>
        <v>18322.5</v>
      </c>
      <c r="E30" s="149"/>
      <c r="F30" s="149"/>
      <c r="G30" s="149"/>
      <c r="H30" s="149"/>
      <c r="I30" s="149"/>
    </row>
    <row r="31" spans="1:9" ht="15" customHeight="1" thickTop="1" x14ac:dyDescent="0.15">
      <c r="A31" s="159">
        <v>1500</v>
      </c>
      <c r="B31" s="32" t="s">
        <v>68</v>
      </c>
      <c r="C31" s="39">
        <v>10</v>
      </c>
      <c r="D31" s="14">
        <f>(説明!$G$44*1.05/C31)*E$31</f>
        <v>7329</v>
      </c>
      <c r="E31" s="150">
        <v>4</v>
      </c>
      <c r="F31" s="150">
        <f>7000*E31</f>
        <v>28000</v>
      </c>
      <c r="G31" s="150">
        <f>A31*2</f>
        <v>3000</v>
      </c>
      <c r="H31" s="167">
        <f>A31+25</f>
        <v>1525</v>
      </c>
      <c r="I31" s="150">
        <f>ROUNDUP(((25*H31^2)+(2853*H31))*0.0001/E31,-2)</f>
        <v>1600</v>
      </c>
    </row>
    <row r="32" spans="1:9" ht="15" customHeight="1" x14ac:dyDescent="0.15">
      <c r="A32" s="157"/>
      <c r="B32" s="30" t="s">
        <v>76</v>
      </c>
      <c r="C32" s="36">
        <v>8</v>
      </c>
      <c r="D32" s="8">
        <f>(説明!$G$44*1.05/C32)*E$31</f>
        <v>9161.25</v>
      </c>
      <c r="E32" s="148"/>
      <c r="F32" s="148"/>
      <c r="G32" s="148"/>
      <c r="H32" s="148"/>
      <c r="I32" s="148"/>
    </row>
    <row r="33" spans="1:9" ht="15" customHeight="1" x14ac:dyDescent="0.15">
      <c r="A33" s="157"/>
      <c r="B33" s="30" t="s">
        <v>77</v>
      </c>
      <c r="C33" s="36">
        <v>7</v>
      </c>
      <c r="D33" s="8">
        <f>(説明!$G$44*1.05/C33)*E$31</f>
        <v>10470</v>
      </c>
      <c r="E33" s="148"/>
      <c r="F33" s="148"/>
      <c r="G33" s="148"/>
      <c r="H33" s="148"/>
      <c r="I33" s="148"/>
    </row>
    <row r="34" spans="1:9" ht="15" customHeight="1" x14ac:dyDescent="0.15">
      <c r="A34" s="157"/>
      <c r="B34" s="30" t="s">
        <v>78</v>
      </c>
      <c r="C34" s="36">
        <v>6</v>
      </c>
      <c r="D34" s="8">
        <f>(説明!$G$44*1.05/C34)*E$31</f>
        <v>12215</v>
      </c>
      <c r="E34" s="148"/>
      <c r="F34" s="148"/>
      <c r="G34" s="148"/>
      <c r="H34" s="148"/>
      <c r="I34" s="148"/>
    </row>
    <row r="35" spans="1:9" ht="15" customHeight="1" x14ac:dyDescent="0.15">
      <c r="A35" s="157"/>
      <c r="B35" s="30" t="s">
        <v>79</v>
      </c>
      <c r="C35" s="36">
        <v>5</v>
      </c>
      <c r="D35" s="8">
        <f>(説明!$G$44*1.05/C35)*E$31</f>
        <v>14658</v>
      </c>
      <c r="E35" s="148"/>
      <c r="F35" s="148"/>
      <c r="G35" s="148"/>
      <c r="H35" s="148"/>
      <c r="I35" s="148"/>
    </row>
    <row r="36" spans="1:9" ht="15" customHeight="1" x14ac:dyDescent="0.15">
      <c r="A36" s="157"/>
      <c r="B36" s="30" t="s">
        <v>80</v>
      </c>
      <c r="C36" s="36">
        <v>5</v>
      </c>
      <c r="D36" s="8">
        <f>(説明!$G$44*1.05/C36)*E$31</f>
        <v>14658</v>
      </c>
      <c r="E36" s="148"/>
      <c r="F36" s="148"/>
      <c r="G36" s="148"/>
      <c r="H36" s="148"/>
      <c r="I36" s="148"/>
    </row>
    <row r="37" spans="1:9" ht="15" customHeight="1" thickBot="1" x14ac:dyDescent="0.2">
      <c r="A37" s="158"/>
      <c r="B37" s="31" t="s">
        <v>81</v>
      </c>
      <c r="C37" s="38">
        <v>4</v>
      </c>
      <c r="D37" s="12">
        <f>(説明!$G$44*1.05/C37)*E$31</f>
        <v>18322.5</v>
      </c>
      <c r="E37" s="148"/>
      <c r="F37" s="148"/>
      <c r="G37" s="148"/>
      <c r="H37" s="148"/>
      <c r="I37" s="148"/>
    </row>
    <row r="38" spans="1:9" ht="15" customHeight="1" thickTop="1" x14ac:dyDescent="0.15">
      <c r="A38" s="161">
        <v>1550</v>
      </c>
      <c r="B38" s="52" t="s">
        <v>68</v>
      </c>
      <c r="C38" s="74">
        <v>10</v>
      </c>
      <c r="D38" s="70">
        <f>(説明!$G$44*1.05/C38)*E$38</f>
        <v>7329</v>
      </c>
      <c r="E38" s="151">
        <v>4</v>
      </c>
      <c r="F38" s="151">
        <f>7000*E38</f>
        <v>28000</v>
      </c>
      <c r="G38" s="151">
        <f>A38*2</f>
        <v>3100</v>
      </c>
      <c r="H38" s="151">
        <f>A38+25</f>
        <v>1575</v>
      </c>
      <c r="I38" s="151">
        <f>ROUNDUP(((25*H38^2)+(2853*H38))*0.0001/E38,-2)</f>
        <v>1700</v>
      </c>
    </row>
    <row r="39" spans="1:9" ht="15" customHeight="1" x14ac:dyDescent="0.15">
      <c r="A39" s="157"/>
      <c r="B39" s="30" t="s">
        <v>76</v>
      </c>
      <c r="C39" s="36">
        <v>8</v>
      </c>
      <c r="D39" s="8">
        <f>(説明!$G$44*1.05/C39)*E$38</f>
        <v>9161.25</v>
      </c>
      <c r="E39" s="148"/>
      <c r="F39" s="148"/>
      <c r="G39" s="148"/>
      <c r="H39" s="148"/>
      <c r="I39" s="148"/>
    </row>
    <row r="40" spans="1:9" ht="15" customHeight="1" x14ac:dyDescent="0.15">
      <c r="A40" s="157"/>
      <c r="B40" s="30" t="s">
        <v>77</v>
      </c>
      <c r="C40" s="36">
        <v>7</v>
      </c>
      <c r="D40" s="8">
        <f>(説明!$G$44*1.05/C40)*E$38</f>
        <v>10470</v>
      </c>
      <c r="E40" s="148"/>
      <c r="F40" s="148"/>
      <c r="G40" s="148"/>
      <c r="H40" s="148"/>
      <c r="I40" s="148"/>
    </row>
    <row r="41" spans="1:9" ht="15" customHeight="1" x14ac:dyDescent="0.15">
      <c r="A41" s="157"/>
      <c r="B41" s="30" t="s">
        <v>78</v>
      </c>
      <c r="C41" s="36">
        <v>6</v>
      </c>
      <c r="D41" s="8">
        <f>(説明!$G$44*1.05/C41)*E$38</f>
        <v>12215</v>
      </c>
      <c r="E41" s="148"/>
      <c r="F41" s="148"/>
      <c r="G41" s="148"/>
      <c r="H41" s="148"/>
      <c r="I41" s="148"/>
    </row>
    <row r="42" spans="1:9" ht="15" customHeight="1" x14ac:dyDescent="0.15">
      <c r="A42" s="157"/>
      <c r="B42" s="30" t="s">
        <v>79</v>
      </c>
      <c r="C42" s="36">
        <v>5</v>
      </c>
      <c r="D42" s="8">
        <f>(説明!$G$44*1.05/C42)*E$38</f>
        <v>14658</v>
      </c>
      <c r="E42" s="148"/>
      <c r="F42" s="148"/>
      <c r="G42" s="148"/>
      <c r="H42" s="148"/>
      <c r="I42" s="148"/>
    </row>
    <row r="43" spans="1:9" ht="15" customHeight="1" x14ac:dyDescent="0.15">
      <c r="A43" s="157"/>
      <c r="B43" s="30" t="s">
        <v>80</v>
      </c>
      <c r="C43" s="36">
        <v>4</v>
      </c>
      <c r="D43" s="8">
        <f>(説明!$G$44*1.05/C43)*E$38</f>
        <v>18322.5</v>
      </c>
      <c r="E43" s="148"/>
      <c r="F43" s="148"/>
      <c r="G43" s="148"/>
      <c r="H43" s="148"/>
      <c r="I43" s="148"/>
    </row>
    <row r="44" spans="1:9" ht="15" customHeight="1" thickBot="1" x14ac:dyDescent="0.2">
      <c r="A44" s="160"/>
      <c r="B44" s="33" t="s">
        <v>81</v>
      </c>
      <c r="C44" s="37">
        <v>4</v>
      </c>
      <c r="D44" s="10">
        <f>(説明!$G$44*1.05/C44)*E$38</f>
        <v>18322.5</v>
      </c>
      <c r="E44" s="149"/>
      <c r="F44" s="149"/>
      <c r="G44" s="149"/>
      <c r="H44" s="149"/>
      <c r="I44" s="149"/>
    </row>
    <row r="45" spans="1:9" ht="15" customHeight="1" thickTop="1" x14ac:dyDescent="0.15">
      <c r="A45" s="159">
        <v>1600</v>
      </c>
      <c r="B45" s="32" t="s">
        <v>68</v>
      </c>
      <c r="C45" s="39">
        <v>10</v>
      </c>
      <c r="D45" s="14">
        <f>(説明!$G$44*1.05/C45)*E$45</f>
        <v>7329</v>
      </c>
      <c r="E45" s="150">
        <v>4</v>
      </c>
      <c r="F45" s="150">
        <f>7000*E45</f>
        <v>28000</v>
      </c>
      <c r="G45" s="150">
        <f>A45*2</f>
        <v>3200</v>
      </c>
      <c r="H45" s="150">
        <f>A45+25</f>
        <v>1625</v>
      </c>
      <c r="I45" s="150">
        <f>ROUNDUP(((25*H45^2)+(2853*H45))*0.0001/E45,-2)</f>
        <v>1800</v>
      </c>
    </row>
    <row r="46" spans="1:9" ht="15" customHeight="1" x14ac:dyDescent="0.15">
      <c r="A46" s="157"/>
      <c r="B46" s="30" t="s">
        <v>76</v>
      </c>
      <c r="C46" s="36">
        <v>8</v>
      </c>
      <c r="D46" s="8">
        <f>(説明!$G$44*1.05/C46)*E$45</f>
        <v>9161.25</v>
      </c>
      <c r="E46" s="148"/>
      <c r="F46" s="148"/>
      <c r="G46" s="148"/>
      <c r="H46" s="148"/>
      <c r="I46" s="148"/>
    </row>
    <row r="47" spans="1:9" ht="15" customHeight="1" x14ac:dyDescent="0.15">
      <c r="A47" s="157"/>
      <c r="B47" s="30" t="s">
        <v>77</v>
      </c>
      <c r="C47" s="36">
        <v>7</v>
      </c>
      <c r="D47" s="8">
        <f>(説明!$G$44*1.05/C47)*E$45</f>
        <v>10470</v>
      </c>
      <c r="E47" s="148"/>
      <c r="F47" s="148"/>
      <c r="G47" s="148"/>
      <c r="H47" s="148"/>
      <c r="I47" s="148"/>
    </row>
    <row r="48" spans="1:9" ht="15" customHeight="1" x14ac:dyDescent="0.15">
      <c r="A48" s="157"/>
      <c r="B48" s="30" t="s">
        <v>78</v>
      </c>
      <c r="C48" s="36">
        <v>6</v>
      </c>
      <c r="D48" s="8">
        <f>(説明!$G$44*1.05/C48)*E$45</f>
        <v>12215</v>
      </c>
      <c r="E48" s="148"/>
      <c r="F48" s="148"/>
      <c r="G48" s="148"/>
      <c r="H48" s="148"/>
      <c r="I48" s="148"/>
    </row>
    <row r="49" spans="1:9" ht="15" customHeight="1" x14ac:dyDescent="0.15">
      <c r="A49" s="157"/>
      <c r="B49" s="30" t="s">
        <v>79</v>
      </c>
      <c r="C49" s="36">
        <v>5</v>
      </c>
      <c r="D49" s="8">
        <f>(説明!$G$44*1.05/C49)*E$45</f>
        <v>14658</v>
      </c>
      <c r="E49" s="148"/>
      <c r="F49" s="148"/>
      <c r="G49" s="148"/>
      <c r="H49" s="148"/>
      <c r="I49" s="148"/>
    </row>
    <row r="50" spans="1:9" ht="15" customHeight="1" x14ac:dyDescent="0.15">
      <c r="A50" s="157"/>
      <c r="B50" s="30" t="s">
        <v>80</v>
      </c>
      <c r="C50" s="36">
        <v>4</v>
      </c>
      <c r="D50" s="8">
        <f>(説明!$G$44*1.05/C50)*E$45</f>
        <v>18322.5</v>
      </c>
      <c r="E50" s="148"/>
      <c r="F50" s="148"/>
      <c r="G50" s="148"/>
      <c r="H50" s="148"/>
      <c r="I50" s="148"/>
    </row>
    <row r="51" spans="1:9" ht="15" customHeight="1" x14ac:dyDescent="0.15">
      <c r="A51" s="162"/>
      <c r="B51" s="51" t="s">
        <v>81</v>
      </c>
      <c r="C51" s="64">
        <v>4</v>
      </c>
      <c r="D51" s="65">
        <f>(説明!$G$44*1.05/C51)*E$45</f>
        <v>18322.5</v>
      </c>
      <c r="E51" s="154"/>
      <c r="F51" s="154"/>
      <c r="G51" s="154"/>
      <c r="H51" s="154"/>
      <c r="I51" s="154"/>
    </row>
    <row r="52" spans="1:9" x14ac:dyDescent="0.15">
      <c r="A52" t="s">
        <v>83</v>
      </c>
      <c r="B52" s="16"/>
      <c r="C52" s="16"/>
      <c r="D52" s="17"/>
      <c r="E52" s="17"/>
      <c r="F52" s="17"/>
      <c r="G52" s="89" t="s">
        <v>67</v>
      </c>
      <c r="H52" s="17"/>
      <c r="I52" s="17"/>
    </row>
    <row r="53" spans="1:9" ht="15" customHeight="1" thickBot="1" x14ac:dyDescent="0.2">
      <c r="A53" s="18" t="s">
        <v>1</v>
      </c>
      <c r="B53" s="19" t="s">
        <v>0</v>
      </c>
      <c r="C53" s="3" t="s">
        <v>6</v>
      </c>
      <c r="D53" s="20" t="s">
        <v>2</v>
      </c>
      <c r="E53" s="165" t="s">
        <v>3</v>
      </c>
      <c r="F53" s="166"/>
      <c r="G53" s="21" t="s">
        <v>4</v>
      </c>
      <c r="H53" s="21"/>
      <c r="I53" s="21" t="s">
        <v>5</v>
      </c>
    </row>
    <row r="54" spans="1:9" ht="15" customHeight="1" x14ac:dyDescent="0.15">
      <c r="A54" s="156">
        <v>1650</v>
      </c>
      <c r="B54" s="22" t="s">
        <v>68</v>
      </c>
      <c r="C54" s="5">
        <v>10</v>
      </c>
      <c r="D54" s="6">
        <f>(説明!$G$44*1.05/C54)*E$54</f>
        <v>7329</v>
      </c>
      <c r="E54" s="148">
        <v>4</v>
      </c>
      <c r="F54" s="148">
        <f>7000*E54</f>
        <v>28000</v>
      </c>
      <c r="G54" s="148">
        <f>A54*2</f>
        <v>3300</v>
      </c>
      <c r="H54" s="167">
        <f>A54+25</f>
        <v>1675</v>
      </c>
      <c r="I54" s="167">
        <f>ROUNDUP(((25*H54^2)+(2853*H54))*0.0001/E54,-2)</f>
        <v>1900</v>
      </c>
    </row>
    <row r="55" spans="1:9" ht="15" customHeight="1" x14ac:dyDescent="0.15">
      <c r="A55" s="157"/>
      <c r="B55" s="23" t="s">
        <v>76</v>
      </c>
      <c r="C55" s="7">
        <v>8</v>
      </c>
      <c r="D55" s="8">
        <f>(説明!$G$44*1.05/C55)*E$54</f>
        <v>9161.25</v>
      </c>
      <c r="E55" s="148"/>
      <c r="F55" s="148"/>
      <c r="G55" s="148"/>
      <c r="H55" s="148"/>
      <c r="I55" s="148"/>
    </row>
    <row r="56" spans="1:9" ht="15" customHeight="1" x14ac:dyDescent="0.15">
      <c r="A56" s="157"/>
      <c r="B56" s="23" t="s">
        <v>77</v>
      </c>
      <c r="C56" s="7">
        <v>6</v>
      </c>
      <c r="D56" s="8">
        <f>(説明!$G$44*1.05/C56)*E$54</f>
        <v>12215</v>
      </c>
      <c r="E56" s="148"/>
      <c r="F56" s="148"/>
      <c r="G56" s="148"/>
      <c r="H56" s="148"/>
      <c r="I56" s="148"/>
    </row>
    <row r="57" spans="1:9" ht="15" customHeight="1" x14ac:dyDescent="0.15">
      <c r="A57" s="157"/>
      <c r="B57" s="23" t="s">
        <v>78</v>
      </c>
      <c r="C57" s="7">
        <v>6</v>
      </c>
      <c r="D57" s="8">
        <f>(説明!$G$44*1.05/C57)*E$54</f>
        <v>12215</v>
      </c>
      <c r="E57" s="148"/>
      <c r="F57" s="148"/>
      <c r="G57" s="148"/>
      <c r="H57" s="148"/>
      <c r="I57" s="148"/>
    </row>
    <row r="58" spans="1:9" ht="15" customHeight="1" x14ac:dyDescent="0.15">
      <c r="A58" s="157"/>
      <c r="B58" s="23" t="s">
        <v>79</v>
      </c>
      <c r="C58" s="7">
        <v>5</v>
      </c>
      <c r="D58" s="8">
        <f>(説明!$G$44*1.05/C58)*E$54</f>
        <v>14658</v>
      </c>
      <c r="E58" s="148"/>
      <c r="F58" s="148"/>
      <c r="G58" s="148"/>
      <c r="H58" s="148"/>
      <c r="I58" s="148"/>
    </row>
    <row r="59" spans="1:9" ht="15" customHeight="1" x14ac:dyDescent="0.15">
      <c r="A59" s="157"/>
      <c r="B59" s="23" t="s">
        <v>80</v>
      </c>
      <c r="C59" s="7">
        <v>4</v>
      </c>
      <c r="D59" s="8">
        <f>(説明!$G$44*1.05/C59)*E$54</f>
        <v>18322.5</v>
      </c>
      <c r="E59" s="148"/>
      <c r="F59" s="148"/>
      <c r="G59" s="148"/>
      <c r="H59" s="148"/>
      <c r="I59" s="148"/>
    </row>
    <row r="60" spans="1:9" ht="15" customHeight="1" thickBot="1" x14ac:dyDescent="0.2">
      <c r="A60" s="160"/>
      <c r="B60" s="24" t="s">
        <v>81</v>
      </c>
      <c r="C60" s="9">
        <v>4</v>
      </c>
      <c r="D60" s="10">
        <f>(説明!$G$44*1.05/C60)*E$54</f>
        <v>18322.5</v>
      </c>
      <c r="E60" s="149"/>
      <c r="F60" s="149"/>
      <c r="G60" s="149"/>
      <c r="H60" s="149"/>
      <c r="I60" s="149"/>
    </row>
    <row r="61" spans="1:9" ht="15" customHeight="1" thickTop="1" x14ac:dyDescent="0.15">
      <c r="A61" s="156">
        <v>1700</v>
      </c>
      <c r="B61" s="22" t="s">
        <v>68</v>
      </c>
      <c r="C61" s="5">
        <v>10</v>
      </c>
      <c r="D61" s="6">
        <f>(説明!$G$44*1.05/C61)*E$61</f>
        <v>7329</v>
      </c>
      <c r="E61" s="150">
        <v>4</v>
      </c>
      <c r="F61" s="150">
        <f>7000*E61</f>
        <v>28000</v>
      </c>
      <c r="G61" s="150">
        <f>A61*2</f>
        <v>3400</v>
      </c>
      <c r="H61" s="167">
        <f>A61+25</f>
        <v>1725</v>
      </c>
      <c r="I61" s="150">
        <f>ROUNDUP(((25*H61^2)+(2853*H61))*0.0001/E61,-2)</f>
        <v>2000</v>
      </c>
    </row>
    <row r="62" spans="1:9" ht="15" customHeight="1" x14ac:dyDescent="0.15">
      <c r="A62" s="157"/>
      <c r="B62" s="23" t="s">
        <v>76</v>
      </c>
      <c r="C62" s="7">
        <v>8</v>
      </c>
      <c r="D62" s="8">
        <f>(説明!$G$44*1.05/C62)*E$61</f>
        <v>9161.25</v>
      </c>
      <c r="E62" s="148"/>
      <c r="F62" s="148"/>
      <c r="G62" s="148"/>
      <c r="H62" s="148"/>
      <c r="I62" s="148"/>
    </row>
    <row r="63" spans="1:9" ht="15" customHeight="1" x14ac:dyDescent="0.15">
      <c r="A63" s="157"/>
      <c r="B63" s="23" t="s">
        <v>77</v>
      </c>
      <c r="C63" s="7">
        <v>6</v>
      </c>
      <c r="D63" s="8">
        <f>(説明!$G$44*1.05/C63)*E$61</f>
        <v>12215</v>
      </c>
      <c r="E63" s="148"/>
      <c r="F63" s="148"/>
      <c r="G63" s="148"/>
      <c r="H63" s="148"/>
      <c r="I63" s="148"/>
    </row>
    <row r="64" spans="1:9" ht="15" customHeight="1" x14ac:dyDescent="0.15">
      <c r="A64" s="157"/>
      <c r="B64" s="23" t="s">
        <v>78</v>
      </c>
      <c r="C64" s="7">
        <v>6</v>
      </c>
      <c r="D64" s="8">
        <f>(説明!$G$44*1.05/C64)*E$61</f>
        <v>12215</v>
      </c>
      <c r="E64" s="148"/>
      <c r="F64" s="148"/>
      <c r="G64" s="148"/>
      <c r="H64" s="148"/>
      <c r="I64" s="148"/>
    </row>
    <row r="65" spans="1:9" ht="15" customHeight="1" x14ac:dyDescent="0.15">
      <c r="A65" s="157"/>
      <c r="B65" s="23" t="s">
        <v>79</v>
      </c>
      <c r="C65" s="7">
        <v>5</v>
      </c>
      <c r="D65" s="8">
        <f>(説明!$G$44*1.05/C65)*E$61</f>
        <v>14658</v>
      </c>
      <c r="E65" s="148"/>
      <c r="F65" s="148"/>
      <c r="G65" s="148"/>
      <c r="H65" s="148"/>
      <c r="I65" s="148"/>
    </row>
    <row r="66" spans="1:9" ht="15" customHeight="1" x14ac:dyDescent="0.15">
      <c r="A66" s="157"/>
      <c r="B66" s="23" t="s">
        <v>80</v>
      </c>
      <c r="C66" s="7">
        <v>4</v>
      </c>
      <c r="D66" s="8">
        <f>(説明!$G$44*1.05/C66)*E$61</f>
        <v>18322.5</v>
      </c>
      <c r="E66" s="148"/>
      <c r="F66" s="148"/>
      <c r="G66" s="148"/>
      <c r="H66" s="148"/>
      <c r="I66" s="148"/>
    </row>
    <row r="67" spans="1:9" ht="15" customHeight="1" thickBot="1" x14ac:dyDescent="0.2">
      <c r="A67" s="158"/>
      <c r="B67" s="25" t="s">
        <v>81</v>
      </c>
      <c r="C67" s="11">
        <v>4</v>
      </c>
      <c r="D67" s="12">
        <f>(説明!$G$44*1.05/C67)*E$61</f>
        <v>18322.5</v>
      </c>
      <c r="E67" s="148"/>
      <c r="F67" s="148"/>
      <c r="G67" s="148"/>
      <c r="H67" s="148"/>
      <c r="I67" s="148"/>
    </row>
    <row r="68" spans="1:9" ht="15" customHeight="1" thickTop="1" x14ac:dyDescent="0.15">
      <c r="A68" s="161">
        <v>1750</v>
      </c>
      <c r="B68" s="68" t="s">
        <v>68</v>
      </c>
      <c r="C68" s="69">
        <v>11</v>
      </c>
      <c r="D68" s="70">
        <f>(説明!$G$44*1.05/C68)*E$68</f>
        <v>8328.4090909090919</v>
      </c>
      <c r="E68" s="151">
        <v>5</v>
      </c>
      <c r="F68" s="151">
        <f>7000*E68</f>
        <v>35000</v>
      </c>
      <c r="G68" s="151">
        <f>A68*2</f>
        <v>3500</v>
      </c>
      <c r="H68" s="151">
        <f>A68+25</f>
        <v>1775</v>
      </c>
      <c r="I68" s="151">
        <f>ROUNDUP(((25*H68^2)+(2853*H68))*0.0001/E68,-2)</f>
        <v>1700</v>
      </c>
    </row>
    <row r="69" spans="1:9" ht="15" customHeight="1" x14ac:dyDescent="0.15">
      <c r="A69" s="157"/>
      <c r="B69" s="23" t="s">
        <v>76</v>
      </c>
      <c r="C69" s="7">
        <v>9</v>
      </c>
      <c r="D69" s="8">
        <f>(説明!$G$44*1.05/C69)*E$68</f>
        <v>10179.166666666666</v>
      </c>
      <c r="E69" s="148"/>
      <c r="F69" s="148"/>
      <c r="G69" s="148"/>
      <c r="H69" s="148"/>
      <c r="I69" s="148"/>
    </row>
    <row r="70" spans="1:9" ht="15" customHeight="1" x14ac:dyDescent="0.15">
      <c r="A70" s="157"/>
      <c r="B70" s="23" t="s">
        <v>77</v>
      </c>
      <c r="C70" s="7">
        <v>8</v>
      </c>
      <c r="D70" s="8">
        <f>(説明!$G$44*1.05/C70)*E$68</f>
        <v>11451.5625</v>
      </c>
      <c r="E70" s="148"/>
      <c r="F70" s="148"/>
      <c r="G70" s="148"/>
      <c r="H70" s="148"/>
      <c r="I70" s="148"/>
    </row>
    <row r="71" spans="1:9" ht="15" customHeight="1" x14ac:dyDescent="0.15">
      <c r="A71" s="157"/>
      <c r="B71" s="23" t="s">
        <v>78</v>
      </c>
      <c r="C71" s="7">
        <v>7</v>
      </c>
      <c r="D71" s="8">
        <f>(説明!$G$44*1.05/C71)*E$68</f>
        <v>13087.5</v>
      </c>
      <c r="E71" s="148"/>
      <c r="F71" s="148"/>
      <c r="G71" s="148"/>
      <c r="H71" s="148"/>
      <c r="I71" s="148"/>
    </row>
    <row r="72" spans="1:9" ht="15" customHeight="1" x14ac:dyDescent="0.15">
      <c r="A72" s="157"/>
      <c r="B72" s="23" t="s">
        <v>79</v>
      </c>
      <c r="C72" s="7">
        <v>6</v>
      </c>
      <c r="D72" s="8">
        <f>(説明!$G$44*1.05/C72)*E$68</f>
        <v>15268.75</v>
      </c>
      <c r="E72" s="148"/>
      <c r="F72" s="148"/>
      <c r="G72" s="148"/>
      <c r="H72" s="148"/>
      <c r="I72" s="148"/>
    </row>
    <row r="73" spans="1:9" ht="15" customHeight="1" x14ac:dyDescent="0.15">
      <c r="A73" s="157"/>
      <c r="B73" s="23" t="s">
        <v>80</v>
      </c>
      <c r="C73" s="7">
        <v>5</v>
      </c>
      <c r="D73" s="8">
        <f>(説明!$G$44*1.05/C73)*E$68</f>
        <v>18322.5</v>
      </c>
      <c r="E73" s="148"/>
      <c r="F73" s="148"/>
      <c r="G73" s="148"/>
      <c r="H73" s="148"/>
      <c r="I73" s="148"/>
    </row>
    <row r="74" spans="1:9" ht="15" customHeight="1" thickBot="1" x14ac:dyDescent="0.2">
      <c r="A74" s="158"/>
      <c r="B74" s="25" t="s">
        <v>81</v>
      </c>
      <c r="C74" s="11">
        <v>5</v>
      </c>
      <c r="D74" s="12">
        <f>(説明!$G$44*1.05/C74)*E$68</f>
        <v>18322.5</v>
      </c>
      <c r="E74" s="148"/>
      <c r="F74" s="148"/>
      <c r="G74" s="148"/>
      <c r="H74" s="148"/>
      <c r="I74" s="148"/>
    </row>
    <row r="75" spans="1:9" ht="15" customHeight="1" thickTop="1" x14ac:dyDescent="0.15">
      <c r="A75" s="161">
        <v>1800</v>
      </c>
      <c r="B75" s="68" t="s">
        <v>68</v>
      </c>
      <c r="C75" s="69">
        <v>11</v>
      </c>
      <c r="D75" s="70">
        <f>(説明!$G$44*1.05/C75)*E$75</f>
        <v>8328.4090909090919</v>
      </c>
      <c r="E75" s="151">
        <v>5</v>
      </c>
      <c r="F75" s="151">
        <f>7000*E75</f>
        <v>35000</v>
      </c>
      <c r="G75" s="151">
        <f>A75*2</f>
        <v>3600</v>
      </c>
      <c r="H75" s="151">
        <f>A75+25</f>
        <v>1825</v>
      </c>
      <c r="I75" s="151">
        <f>ROUNDUP(((25*H75^2)+(2853*H75))*0.0001/E75,-2)</f>
        <v>1800</v>
      </c>
    </row>
    <row r="76" spans="1:9" ht="15" customHeight="1" x14ac:dyDescent="0.15">
      <c r="A76" s="157"/>
      <c r="B76" s="23" t="s">
        <v>76</v>
      </c>
      <c r="C76" s="7">
        <v>9</v>
      </c>
      <c r="D76" s="8">
        <f>(説明!$G$44*1.05/C76)*E$75</f>
        <v>10179.166666666666</v>
      </c>
      <c r="E76" s="148"/>
      <c r="F76" s="148"/>
      <c r="G76" s="148"/>
      <c r="H76" s="148"/>
      <c r="I76" s="148"/>
    </row>
    <row r="77" spans="1:9" ht="15" customHeight="1" x14ac:dyDescent="0.15">
      <c r="A77" s="157"/>
      <c r="B77" s="23" t="s">
        <v>77</v>
      </c>
      <c r="C77" s="7">
        <v>8</v>
      </c>
      <c r="D77" s="8">
        <f>(説明!$G$44*1.05/C77)*E$75</f>
        <v>11451.5625</v>
      </c>
      <c r="E77" s="148"/>
      <c r="F77" s="148"/>
      <c r="G77" s="148"/>
      <c r="H77" s="148"/>
      <c r="I77" s="148"/>
    </row>
    <row r="78" spans="1:9" ht="15" customHeight="1" x14ac:dyDescent="0.15">
      <c r="A78" s="157"/>
      <c r="B78" s="23" t="s">
        <v>78</v>
      </c>
      <c r="C78" s="7">
        <v>6</v>
      </c>
      <c r="D78" s="8">
        <f>(説明!$G$44*1.05/C78)*E$75</f>
        <v>15268.75</v>
      </c>
      <c r="E78" s="148"/>
      <c r="F78" s="148"/>
      <c r="G78" s="148"/>
      <c r="H78" s="148"/>
      <c r="I78" s="148"/>
    </row>
    <row r="79" spans="1:9" ht="15" customHeight="1" x14ac:dyDescent="0.15">
      <c r="A79" s="157"/>
      <c r="B79" s="23" t="s">
        <v>79</v>
      </c>
      <c r="C79" s="7">
        <v>6</v>
      </c>
      <c r="D79" s="8">
        <f>(説明!$G$44*1.05/C79)*E$75</f>
        <v>15268.75</v>
      </c>
      <c r="E79" s="148"/>
      <c r="F79" s="148"/>
      <c r="G79" s="148"/>
      <c r="H79" s="148"/>
      <c r="I79" s="148"/>
    </row>
    <row r="80" spans="1:9" ht="15" customHeight="1" x14ac:dyDescent="0.15">
      <c r="A80" s="157"/>
      <c r="B80" s="23" t="s">
        <v>80</v>
      </c>
      <c r="C80" s="7">
        <v>5</v>
      </c>
      <c r="D80" s="8">
        <f>(説明!$G$44*1.05/C80)*E$75</f>
        <v>18322.5</v>
      </c>
      <c r="E80" s="148"/>
      <c r="F80" s="148"/>
      <c r="G80" s="148"/>
      <c r="H80" s="148"/>
      <c r="I80" s="148"/>
    </row>
    <row r="81" spans="1:9" ht="15" customHeight="1" thickBot="1" x14ac:dyDescent="0.2">
      <c r="A81" s="158"/>
      <c r="B81" s="25" t="s">
        <v>81</v>
      </c>
      <c r="C81" s="11">
        <v>5</v>
      </c>
      <c r="D81" s="12">
        <f>(説明!$G$44*1.05/C81)*E$75</f>
        <v>18322.5</v>
      </c>
      <c r="E81" s="148"/>
      <c r="F81" s="148"/>
      <c r="G81" s="148"/>
      <c r="H81" s="148"/>
      <c r="I81" s="148"/>
    </row>
    <row r="82" spans="1:9" ht="15" customHeight="1" thickTop="1" x14ac:dyDescent="0.15">
      <c r="A82" s="161">
        <v>1850</v>
      </c>
      <c r="B82" s="68" t="s">
        <v>68</v>
      </c>
      <c r="C82" s="69">
        <v>11</v>
      </c>
      <c r="D82" s="70">
        <f>(説明!$G$44*1.05/C82)*E$82</f>
        <v>8328.4090909090919</v>
      </c>
      <c r="E82" s="151">
        <v>5</v>
      </c>
      <c r="F82" s="151">
        <f>7000*E82</f>
        <v>35000</v>
      </c>
      <c r="G82" s="151">
        <f>A82*2</f>
        <v>3700</v>
      </c>
      <c r="H82" s="151">
        <f>A82+25</f>
        <v>1875</v>
      </c>
      <c r="I82" s="151">
        <f>ROUNDUP(((25*H82^2)+(2853*H82))*0.0001/E82,-2)</f>
        <v>1900</v>
      </c>
    </row>
    <row r="83" spans="1:9" ht="15" customHeight="1" x14ac:dyDescent="0.15">
      <c r="A83" s="157"/>
      <c r="B83" s="23" t="s">
        <v>76</v>
      </c>
      <c r="C83" s="7">
        <v>9</v>
      </c>
      <c r="D83" s="8">
        <f>(説明!$G$44*1.05/C83)*E$82</f>
        <v>10179.166666666666</v>
      </c>
      <c r="E83" s="148"/>
      <c r="F83" s="148"/>
      <c r="G83" s="148"/>
      <c r="H83" s="148"/>
      <c r="I83" s="148"/>
    </row>
    <row r="84" spans="1:9" ht="15" customHeight="1" x14ac:dyDescent="0.15">
      <c r="A84" s="157"/>
      <c r="B84" s="23" t="s">
        <v>77</v>
      </c>
      <c r="C84" s="7">
        <v>8</v>
      </c>
      <c r="D84" s="8">
        <f>(説明!$G$44*1.05/C84)*E$82</f>
        <v>11451.5625</v>
      </c>
      <c r="E84" s="148"/>
      <c r="F84" s="148"/>
      <c r="G84" s="148"/>
      <c r="H84" s="148"/>
      <c r="I84" s="148"/>
    </row>
    <row r="85" spans="1:9" ht="15" customHeight="1" x14ac:dyDescent="0.15">
      <c r="A85" s="157"/>
      <c r="B85" s="23" t="s">
        <v>78</v>
      </c>
      <c r="C85" s="7">
        <v>6</v>
      </c>
      <c r="D85" s="8">
        <f>(説明!$G$44*1.05/C85)*E$82</f>
        <v>15268.75</v>
      </c>
      <c r="E85" s="148"/>
      <c r="F85" s="148"/>
      <c r="G85" s="148"/>
      <c r="H85" s="148"/>
      <c r="I85" s="148"/>
    </row>
    <row r="86" spans="1:9" ht="15" customHeight="1" x14ac:dyDescent="0.15">
      <c r="A86" s="157"/>
      <c r="B86" s="23" t="s">
        <v>79</v>
      </c>
      <c r="C86" s="7">
        <v>6</v>
      </c>
      <c r="D86" s="8">
        <f>(説明!$G$44*1.05/C86)*E$82</f>
        <v>15268.75</v>
      </c>
      <c r="E86" s="148"/>
      <c r="F86" s="148"/>
      <c r="G86" s="148"/>
      <c r="H86" s="148"/>
      <c r="I86" s="148"/>
    </row>
    <row r="87" spans="1:9" ht="15" customHeight="1" x14ac:dyDescent="0.15">
      <c r="A87" s="157"/>
      <c r="B87" s="23" t="s">
        <v>80</v>
      </c>
      <c r="C87" s="7">
        <v>5</v>
      </c>
      <c r="D87" s="8">
        <f>(説明!$G$44*1.05/C87)*E$82</f>
        <v>18322.5</v>
      </c>
      <c r="E87" s="148"/>
      <c r="F87" s="148"/>
      <c r="G87" s="148"/>
      <c r="H87" s="148"/>
      <c r="I87" s="148"/>
    </row>
    <row r="88" spans="1:9" ht="15" customHeight="1" thickBot="1" x14ac:dyDescent="0.2">
      <c r="A88" s="158"/>
      <c r="B88" s="25" t="s">
        <v>81</v>
      </c>
      <c r="C88" s="11">
        <v>4</v>
      </c>
      <c r="D88" s="12">
        <f>(説明!$G$44*1.05/C88)*E$82</f>
        <v>22903.125</v>
      </c>
      <c r="E88" s="148"/>
      <c r="F88" s="148"/>
      <c r="G88" s="148"/>
      <c r="H88" s="148"/>
      <c r="I88" s="148"/>
    </row>
    <row r="89" spans="1:9" ht="15" customHeight="1" thickTop="1" x14ac:dyDescent="0.15">
      <c r="A89" s="161">
        <v>1900</v>
      </c>
      <c r="B89" s="68" t="s">
        <v>68</v>
      </c>
      <c r="C89" s="69">
        <v>11</v>
      </c>
      <c r="D89" s="70">
        <f>(説明!$G$44*1.05/C89)*E$89</f>
        <v>8328.4090909090919</v>
      </c>
      <c r="E89" s="151">
        <v>5</v>
      </c>
      <c r="F89" s="151">
        <f>7000*E89</f>
        <v>35000</v>
      </c>
      <c r="G89" s="151">
        <f>A89*2</f>
        <v>3800</v>
      </c>
      <c r="H89" s="151">
        <f>A89+25</f>
        <v>1925</v>
      </c>
      <c r="I89" s="151">
        <f>ROUNDUP(((25*H89^2)+(2853*H89))*0.0001/E89,-2)</f>
        <v>2000</v>
      </c>
    </row>
    <row r="90" spans="1:9" ht="15" customHeight="1" x14ac:dyDescent="0.15">
      <c r="A90" s="157"/>
      <c r="B90" s="23" t="s">
        <v>76</v>
      </c>
      <c r="C90" s="7">
        <v>9</v>
      </c>
      <c r="D90" s="8">
        <f>(説明!$G$44*1.05/C90)*E$89</f>
        <v>10179.166666666666</v>
      </c>
      <c r="E90" s="148"/>
      <c r="F90" s="148"/>
      <c r="G90" s="148"/>
      <c r="H90" s="148"/>
      <c r="I90" s="148"/>
    </row>
    <row r="91" spans="1:9" ht="15" customHeight="1" x14ac:dyDescent="0.15">
      <c r="A91" s="157"/>
      <c r="B91" s="23" t="s">
        <v>77</v>
      </c>
      <c r="C91" s="7">
        <v>7</v>
      </c>
      <c r="D91" s="8">
        <f>(説明!$G$44*1.05/C91)*E$89</f>
        <v>13087.5</v>
      </c>
      <c r="E91" s="148"/>
      <c r="F91" s="148"/>
      <c r="G91" s="148"/>
      <c r="H91" s="148"/>
      <c r="I91" s="148"/>
    </row>
    <row r="92" spans="1:9" ht="15" customHeight="1" x14ac:dyDescent="0.15">
      <c r="A92" s="157"/>
      <c r="B92" s="23" t="s">
        <v>78</v>
      </c>
      <c r="C92" s="7">
        <v>6</v>
      </c>
      <c r="D92" s="8">
        <f>(説明!$G$44*1.05/C92)*E$89</f>
        <v>15268.75</v>
      </c>
      <c r="E92" s="148"/>
      <c r="F92" s="148"/>
      <c r="G92" s="148"/>
      <c r="H92" s="148"/>
      <c r="I92" s="148"/>
    </row>
    <row r="93" spans="1:9" ht="15" customHeight="1" x14ac:dyDescent="0.15">
      <c r="A93" s="157"/>
      <c r="B93" s="23" t="s">
        <v>79</v>
      </c>
      <c r="C93" s="7">
        <v>6</v>
      </c>
      <c r="D93" s="8">
        <f>(説明!$G$44*1.05/C93)*E$89</f>
        <v>15268.75</v>
      </c>
      <c r="E93" s="148"/>
      <c r="F93" s="148"/>
      <c r="G93" s="148"/>
      <c r="H93" s="148"/>
      <c r="I93" s="148"/>
    </row>
    <row r="94" spans="1:9" ht="15" customHeight="1" x14ac:dyDescent="0.15">
      <c r="A94" s="157"/>
      <c r="B94" s="23" t="s">
        <v>80</v>
      </c>
      <c r="C94" s="7">
        <v>5</v>
      </c>
      <c r="D94" s="8">
        <f>(説明!$G$44*1.05/C94)*E$89</f>
        <v>18322.5</v>
      </c>
      <c r="E94" s="148"/>
      <c r="F94" s="148"/>
      <c r="G94" s="148"/>
      <c r="H94" s="148"/>
      <c r="I94" s="148"/>
    </row>
    <row r="95" spans="1:9" ht="15" customHeight="1" thickBot="1" x14ac:dyDescent="0.2">
      <c r="A95" s="160"/>
      <c r="B95" s="24" t="s">
        <v>81</v>
      </c>
      <c r="C95" s="9">
        <v>4</v>
      </c>
      <c r="D95" s="10">
        <f>(説明!$G$44*1.05/C95)*E$89</f>
        <v>22903.125</v>
      </c>
      <c r="E95" s="149"/>
      <c r="F95" s="149"/>
      <c r="G95" s="149"/>
      <c r="H95" s="149"/>
      <c r="I95" s="149"/>
    </row>
    <row r="96" spans="1:9" ht="15" customHeight="1" thickTop="1" x14ac:dyDescent="0.15">
      <c r="A96" s="159">
        <v>1950</v>
      </c>
      <c r="B96" s="26" t="s">
        <v>68</v>
      </c>
      <c r="C96" s="13">
        <v>11</v>
      </c>
      <c r="D96" s="14">
        <f>(説明!$G$44*1.05/C96)*E$96</f>
        <v>8328.4090909090919</v>
      </c>
      <c r="E96" s="150">
        <v>5</v>
      </c>
      <c r="F96" s="150">
        <f>7000*E96</f>
        <v>35000</v>
      </c>
      <c r="G96" s="150">
        <f>A96*2</f>
        <v>3900</v>
      </c>
      <c r="H96" s="150">
        <f>A96+25</f>
        <v>1975</v>
      </c>
      <c r="I96" s="150">
        <f>ROUNDUP(((25*H96^2)+(2853*H96))*0.0001/E96,-2)</f>
        <v>2100</v>
      </c>
    </row>
    <row r="97" spans="1:9" ht="15" customHeight="1" x14ac:dyDescent="0.15">
      <c r="A97" s="157"/>
      <c r="B97" s="23" t="s">
        <v>76</v>
      </c>
      <c r="C97" s="7">
        <v>9</v>
      </c>
      <c r="D97" s="8">
        <f>(説明!$G$44*1.05/C97)*E$96</f>
        <v>10179.166666666666</v>
      </c>
      <c r="E97" s="148"/>
      <c r="F97" s="148"/>
      <c r="G97" s="148"/>
      <c r="H97" s="148"/>
      <c r="I97" s="148"/>
    </row>
    <row r="98" spans="1:9" ht="15" customHeight="1" x14ac:dyDescent="0.15">
      <c r="A98" s="157"/>
      <c r="B98" s="23" t="s">
        <v>77</v>
      </c>
      <c r="C98" s="7">
        <v>7</v>
      </c>
      <c r="D98" s="8">
        <f>(説明!$G$44*1.05/C98)*E$96</f>
        <v>13087.5</v>
      </c>
      <c r="E98" s="148"/>
      <c r="F98" s="148"/>
      <c r="G98" s="148"/>
      <c r="H98" s="148"/>
      <c r="I98" s="148"/>
    </row>
    <row r="99" spans="1:9" ht="15" customHeight="1" x14ac:dyDescent="0.15">
      <c r="A99" s="157"/>
      <c r="B99" s="23" t="s">
        <v>78</v>
      </c>
      <c r="C99" s="7">
        <v>6</v>
      </c>
      <c r="D99" s="8">
        <f>(説明!$G$44*1.05/C99)*E$96</f>
        <v>15268.75</v>
      </c>
      <c r="E99" s="148"/>
      <c r="F99" s="148"/>
      <c r="G99" s="148"/>
      <c r="H99" s="148"/>
      <c r="I99" s="148"/>
    </row>
    <row r="100" spans="1:9" ht="15" customHeight="1" x14ac:dyDescent="0.15">
      <c r="A100" s="157"/>
      <c r="B100" s="23" t="s">
        <v>79</v>
      </c>
      <c r="C100" s="7">
        <v>6</v>
      </c>
      <c r="D100" s="8">
        <f>(説明!$G$44*1.05/C100)*E$96</f>
        <v>15268.75</v>
      </c>
      <c r="E100" s="148"/>
      <c r="F100" s="148"/>
      <c r="G100" s="148"/>
      <c r="H100" s="148"/>
      <c r="I100" s="148"/>
    </row>
    <row r="101" spans="1:9" ht="15" customHeight="1" x14ac:dyDescent="0.15">
      <c r="A101" s="157"/>
      <c r="B101" s="23" t="s">
        <v>80</v>
      </c>
      <c r="C101" s="7">
        <v>5</v>
      </c>
      <c r="D101" s="8">
        <f>(説明!$G$44*1.05/C101)*E$96</f>
        <v>18322.5</v>
      </c>
      <c r="E101" s="148"/>
      <c r="F101" s="148"/>
      <c r="G101" s="148"/>
      <c r="H101" s="148"/>
      <c r="I101" s="148"/>
    </row>
    <row r="102" spans="1:9" ht="15" customHeight="1" x14ac:dyDescent="0.15">
      <c r="A102" s="157"/>
      <c r="B102" s="23" t="s">
        <v>81</v>
      </c>
      <c r="C102" s="7">
        <v>4</v>
      </c>
      <c r="D102" s="8">
        <f>(説明!$G$44*1.05/C102)*E$96</f>
        <v>22903.125</v>
      </c>
      <c r="E102" s="153"/>
      <c r="F102" s="153"/>
      <c r="G102" s="153"/>
      <c r="H102" s="153"/>
      <c r="I102" s="153"/>
    </row>
    <row r="103" spans="1:9" x14ac:dyDescent="0.15">
      <c r="A103" t="s">
        <v>83</v>
      </c>
      <c r="B103" s="16"/>
      <c r="C103" s="16"/>
      <c r="D103" s="17"/>
      <c r="E103" s="17"/>
      <c r="F103" s="17"/>
      <c r="G103" s="89" t="s">
        <v>67</v>
      </c>
      <c r="H103" s="17"/>
      <c r="I103" s="17"/>
    </row>
    <row r="104" spans="1:9" ht="15" customHeight="1" thickBot="1" x14ac:dyDescent="0.2">
      <c r="A104" s="18" t="s">
        <v>1</v>
      </c>
      <c r="B104" s="19" t="s">
        <v>0</v>
      </c>
      <c r="C104" s="3" t="s">
        <v>6</v>
      </c>
      <c r="D104" s="20" t="s">
        <v>2</v>
      </c>
      <c r="E104" s="155" t="s">
        <v>3</v>
      </c>
      <c r="F104" s="155"/>
      <c r="G104" s="21" t="s">
        <v>4</v>
      </c>
      <c r="H104" s="21"/>
      <c r="I104" s="21" t="s">
        <v>5</v>
      </c>
    </row>
    <row r="105" spans="1:9" ht="15" customHeight="1" x14ac:dyDescent="0.15">
      <c r="A105" s="156">
        <v>2000</v>
      </c>
      <c r="B105" s="22" t="s">
        <v>68</v>
      </c>
      <c r="C105" s="5">
        <v>11</v>
      </c>
      <c r="D105" s="6">
        <f>(説明!$G$44*1.05/C105)*E$105</f>
        <v>8328.4090909090919</v>
      </c>
      <c r="E105" s="148">
        <v>5</v>
      </c>
      <c r="F105" s="148">
        <f>7000*E105</f>
        <v>35000</v>
      </c>
      <c r="G105" s="148">
        <f>A105*2</f>
        <v>4000</v>
      </c>
      <c r="H105" s="167">
        <f>A105+25</f>
        <v>2025</v>
      </c>
      <c r="I105" s="167">
        <f>ROUNDUP(((25*H105^2)+(2853*H105))*0.0001/E105,-2)</f>
        <v>2200</v>
      </c>
    </row>
    <row r="106" spans="1:9" ht="15" customHeight="1" x14ac:dyDescent="0.15">
      <c r="A106" s="157"/>
      <c r="B106" s="23" t="s">
        <v>76</v>
      </c>
      <c r="C106" s="7">
        <v>9</v>
      </c>
      <c r="D106" s="8">
        <f>(説明!$G$44*1.05/C106)*E$105</f>
        <v>10179.166666666666</v>
      </c>
      <c r="E106" s="148"/>
      <c r="F106" s="148"/>
      <c r="G106" s="148"/>
      <c r="H106" s="148"/>
      <c r="I106" s="148"/>
    </row>
    <row r="107" spans="1:9" ht="15" customHeight="1" x14ac:dyDescent="0.15">
      <c r="A107" s="157"/>
      <c r="B107" s="23" t="s">
        <v>77</v>
      </c>
      <c r="C107" s="7">
        <v>7</v>
      </c>
      <c r="D107" s="8">
        <f>(説明!$G$44*1.05/C107)*E$105</f>
        <v>13087.5</v>
      </c>
      <c r="E107" s="148"/>
      <c r="F107" s="148"/>
      <c r="G107" s="148"/>
      <c r="H107" s="148"/>
      <c r="I107" s="148"/>
    </row>
    <row r="108" spans="1:9" ht="15" customHeight="1" x14ac:dyDescent="0.15">
      <c r="A108" s="157"/>
      <c r="B108" s="23" t="s">
        <v>78</v>
      </c>
      <c r="C108" s="7">
        <v>6</v>
      </c>
      <c r="D108" s="8">
        <f>(説明!$G$44*1.05/C108)*E$105</f>
        <v>15268.75</v>
      </c>
      <c r="E108" s="148"/>
      <c r="F108" s="148"/>
      <c r="G108" s="148"/>
      <c r="H108" s="148"/>
      <c r="I108" s="148"/>
    </row>
    <row r="109" spans="1:9" ht="15" customHeight="1" x14ac:dyDescent="0.15">
      <c r="A109" s="157"/>
      <c r="B109" s="23" t="s">
        <v>79</v>
      </c>
      <c r="C109" s="7">
        <v>6</v>
      </c>
      <c r="D109" s="8">
        <f>(説明!$G$44*1.05/C109)*E$105</f>
        <v>15268.75</v>
      </c>
      <c r="E109" s="148"/>
      <c r="F109" s="148"/>
      <c r="G109" s="148"/>
      <c r="H109" s="148"/>
      <c r="I109" s="148"/>
    </row>
    <row r="110" spans="1:9" ht="15" customHeight="1" x14ac:dyDescent="0.15">
      <c r="A110" s="157"/>
      <c r="B110" s="23" t="s">
        <v>80</v>
      </c>
      <c r="C110" s="7">
        <v>5</v>
      </c>
      <c r="D110" s="8">
        <f>(説明!$G$44*1.05/C110)*E$105</f>
        <v>18322.5</v>
      </c>
      <c r="E110" s="148"/>
      <c r="F110" s="148"/>
      <c r="G110" s="148"/>
      <c r="H110" s="148"/>
      <c r="I110" s="148"/>
    </row>
    <row r="111" spans="1:9" ht="15" customHeight="1" thickBot="1" x14ac:dyDescent="0.2">
      <c r="A111" s="158"/>
      <c r="B111" s="25" t="s">
        <v>81</v>
      </c>
      <c r="C111" s="11">
        <v>4</v>
      </c>
      <c r="D111" s="12">
        <f>(説明!$G$44*1.05/C111)*E$105</f>
        <v>22903.125</v>
      </c>
      <c r="E111" s="148"/>
      <c r="F111" s="148"/>
      <c r="G111" s="148"/>
      <c r="H111" s="148"/>
      <c r="I111" s="148"/>
    </row>
    <row r="112" spans="1:9" ht="15" customHeight="1" thickTop="1" x14ac:dyDescent="0.15">
      <c r="A112" s="161">
        <v>2050</v>
      </c>
      <c r="B112" s="68" t="s">
        <v>68</v>
      </c>
      <c r="C112" s="69">
        <v>11</v>
      </c>
      <c r="D112" s="70">
        <f>(説明!$G$44*1.05/C112)*E$112</f>
        <v>8328.4090909090919</v>
      </c>
      <c r="E112" s="151">
        <v>5</v>
      </c>
      <c r="F112" s="151">
        <f>7000*E112</f>
        <v>35000</v>
      </c>
      <c r="G112" s="151">
        <f>A112*2</f>
        <v>4100</v>
      </c>
      <c r="H112" s="151">
        <f>A112+25</f>
        <v>2075</v>
      </c>
      <c r="I112" s="151">
        <f>ROUNDUP(((25*H112^2)+(2853*H112))*0.0001/E112,-2)</f>
        <v>2300</v>
      </c>
    </row>
    <row r="113" spans="1:9" ht="15" customHeight="1" x14ac:dyDescent="0.15">
      <c r="A113" s="157"/>
      <c r="B113" s="23" t="s">
        <v>76</v>
      </c>
      <c r="C113" s="7">
        <v>9</v>
      </c>
      <c r="D113" s="8">
        <f>(説明!$G$44*1.05/C113)*E$112</f>
        <v>10179.166666666666</v>
      </c>
      <c r="E113" s="148"/>
      <c r="F113" s="148"/>
      <c r="G113" s="148"/>
      <c r="H113" s="148"/>
      <c r="I113" s="148"/>
    </row>
    <row r="114" spans="1:9" ht="15" customHeight="1" x14ac:dyDescent="0.15">
      <c r="A114" s="157"/>
      <c r="B114" s="23" t="s">
        <v>77</v>
      </c>
      <c r="C114" s="7">
        <v>7</v>
      </c>
      <c r="D114" s="8">
        <f>(説明!$G$44*1.05/C114)*E$112</f>
        <v>13087.5</v>
      </c>
      <c r="E114" s="148"/>
      <c r="F114" s="148"/>
      <c r="G114" s="148"/>
      <c r="H114" s="148"/>
      <c r="I114" s="148"/>
    </row>
    <row r="115" spans="1:9" ht="15" customHeight="1" x14ac:dyDescent="0.15">
      <c r="A115" s="157"/>
      <c r="B115" s="23" t="s">
        <v>78</v>
      </c>
      <c r="C115" s="7">
        <v>6</v>
      </c>
      <c r="D115" s="8">
        <f>(説明!$G$44*1.05/C115)*E$112</f>
        <v>15268.75</v>
      </c>
      <c r="E115" s="148"/>
      <c r="F115" s="148"/>
      <c r="G115" s="148"/>
      <c r="H115" s="148"/>
      <c r="I115" s="148"/>
    </row>
    <row r="116" spans="1:9" ht="15" customHeight="1" x14ac:dyDescent="0.15">
      <c r="A116" s="157"/>
      <c r="B116" s="23" t="s">
        <v>79</v>
      </c>
      <c r="C116" s="7">
        <v>5</v>
      </c>
      <c r="D116" s="8">
        <f>(説明!$G$44*1.05/C116)*E$112</f>
        <v>18322.5</v>
      </c>
      <c r="E116" s="148"/>
      <c r="F116" s="148"/>
      <c r="G116" s="148"/>
      <c r="H116" s="148"/>
      <c r="I116" s="148"/>
    </row>
    <row r="117" spans="1:9" ht="15" customHeight="1" x14ac:dyDescent="0.15">
      <c r="A117" s="157"/>
      <c r="B117" s="23" t="s">
        <v>80</v>
      </c>
      <c r="C117" s="7">
        <v>5</v>
      </c>
      <c r="D117" s="8">
        <f>(説明!$G$44*1.05/C117)*E$112</f>
        <v>18322.5</v>
      </c>
      <c r="E117" s="148"/>
      <c r="F117" s="148"/>
      <c r="G117" s="148"/>
      <c r="H117" s="148"/>
      <c r="I117" s="148"/>
    </row>
    <row r="118" spans="1:9" ht="15" customHeight="1" thickBot="1" x14ac:dyDescent="0.2">
      <c r="A118" s="158"/>
      <c r="B118" s="25" t="s">
        <v>81</v>
      </c>
      <c r="C118" s="11">
        <v>4</v>
      </c>
      <c r="D118" s="12">
        <f>(説明!$G$44*1.05/C118)*E$112</f>
        <v>22903.125</v>
      </c>
      <c r="E118" s="148"/>
      <c r="F118" s="148"/>
      <c r="G118" s="148"/>
      <c r="H118" s="148"/>
      <c r="I118" s="148"/>
    </row>
    <row r="119" spans="1:9" ht="15" customHeight="1" thickTop="1" x14ac:dyDescent="0.15">
      <c r="A119" s="161">
        <v>2100</v>
      </c>
      <c r="B119" s="68" t="s">
        <v>68</v>
      </c>
      <c r="C119" s="69">
        <v>12</v>
      </c>
      <c r="D119" s="70">
        <f>(説明!$G$44*1.05/C119)*E$119</f>
        <v>9161.25</v>
      </c>
      <c r="E119" s="151">
        <v>6</v>
      </c>
      <c r="F119" s="151">
        <f>7000*E119</f>
        <v>42000</v>
      </c>
      <c r="G119" s="151">
        <f>A119*2</f>
        <v>4200</v>
      </c>
      <c r="H119" s="151">
        <f>A119+25</f>
        <v>2125</v>
      </c>
      <c r="I119" s="151">
        <f>ROUNDUP(((25*H119^2)+(2853*H119))*0.0001/E119,-2)</f>
        <v>2000</v>
      </c>
    </row>
    <row r="120" spans="1:9" ht="15" customHeight="1" x14ac:dyDescent="0.15">
      <c r="A120" s="157"/>
      <c r="B120" s="23" t="s">
        <v>76</v>
      </c>
      <c r="C120" s="7">
        <v>10</v>
      </c>
      <c r="D120" s="8">
        <f>(説明!$G$44*1.05/C120)*E$119</f>
        <v>10993.5</v>
      </c>
      <c r="E120" s="148"/>
      <c r="F120" s="148"/>
      <c r="G120" s="148"/>
      <c r="H120" s="148"/>
      <c r="I120" s="148"/>
    </row>
    <row r="121" spans="1:9" ht="15" customHeight="1" x14ac:dyDescent="0.15">
      <c r="A121" s="157"/>
      <c r="B121" s="23" t="s">
        <v>77</v>
      </c>
      <c r="C121" s="7">
        <v>8</v>
      </c>
      <c r="D121" s="8">
        <f>(説明!$G$44*1.05/C121)*E$119</f>
        <v>13741.875</v>
      </c>
      <c r="E121" s="148"/>
      <c r="F121" s="148"/>
      <c r="G121" s="148"/>
      <c r="H121" s="148"/>
      <c r="I121" s="148"/>
    </row>
    <row r="122" spans="1:9" ht="15" customHeight="1" x14ac:dyDescent="0.15">
      <c r="A122" s="157"/>
      <c r="B122" s="23" t="s">
        <v>78</v>
      </c>
      <c r="C122" s="7">
        <v>7</v>
      </c>
      <c r="D122" s="8">
        <f>(説明!$G$44*1.05/C122)*E$119</f>
        <v>15705</v>
      </c>
      <c r="E122" s="148"/>
      <c r="F122" s="148"/>
      <c r="G122" s="148"/>
      <c r="H122" s="148"/>
      <c r="I122" s="148"/>
    </row>
    <row r="123" spans="1:9" ht="15" customHeight="1" x14ac:dyDescent="0.15">
      <c r="A123" s="157"/>
      <c r="B123" s="23" t="s">
        <v>79</v>
      </c>
      <c r="C123" s="7">
        <v>6</v>
      </c>
      <c r="D123" s="8">
        <f>(説明!$G$44*1.05/C123)*E$119</f>
        <v>18322.5</v>
      </c>
      <c r="E123" s="148"/>
      <c r="F123" s="148"/>
      <c r="G123" s="148"/>
      <c r="H123" s="148"/>
      <c r="I123" s="148"/>
    </row>
    <row r="124" spans="1:9" ht="15" customHeight="1" x14ac:dyDescent="0.15">
      <c r="A124" s="157"/>
      <c r="B124" s="23" t="s">
        <v>80</v>
      </c>
      <c r="C124" s="7">
        <v>5</v>
      </c>
      <c r="D124" s="8">
        <f>(説明!$G$44*1.05/C124)*E$119</f>
        <v>21987</v>
      </c>
      <c r="E124" s="148"/>
      <c r="F124" s="148"/>
      <c r="G124" s="148"/>
      <c r="H124" s="148"/>
      <c r="I124" s="148"/>
    </row>
    <row r="125" spans="1:9" ht="15" customHeight="1" thickBot="1" x14ac:dyDescent="0.2">
      <c r="A125" s="160"/>
      <c r="B125" s="24" t="s">
        <v>81</v>
      </c>
      <c r="C125" s="9">
        <v>5</v>
      </c>
      <c r="D125" s="10">
        <f>(説明!$G$44*1.05/C125)*E$119</f>
        <v>21987</v>
      </c>
      <c r="E125" s="149"/>
      <c r="F125" s="149"/>
      <c r="G125" s="149"/>
      <c r="H125" s="149"/>
      <c r="I125" s="149"/>
    </row>
    <row r="126" spans="1:9" ht="15" customHeight="1" thickTop="1" x14ac:dyDescent="0.15">
      <c r="A126" s="156">
        <v>2150</v>
      </c>
      <c r="B126" s="22" t="s">
        <v>68</v>
      </c>
      <c r="C126" s="5">
        <v>12</v>
      </c>
      <c r="D126" s="6">
        <f>(説明!$G$44*1.05/C126)*E$126</f>
        <v>9161.25</v>
      </c>
      <c r="E126" s="150">
        <v>6</v>
      </c>
      <c r="F126" s="150">
        <f>7000*E126</f>
        <v>42000</v>
      </c>
      <c r="G126" s="150">
        <f>A126*2</f>
        <v>4300</v>
      </c>
      <c r="H126" s="167">
        <f>A126+25</f>
        <v>2175</v>
      </c>
      <c r="I126" s="150">
        <f>ROUNDUP(((25*H126^2)+(2853*H126))*0.0001/E126,-2)</f>
        <v>2100</v>
      </c>
    </row>
    <row r="127" spans="1:9" ht="15" customHeight="1" x14ac:dyDescent="0.15">
      <c r="A127" s="157"/>
      <c r="B127" s="23" t="s">
        <v>76</v>
      </c>
      <c r="C127" s="7">
        <v>10</v>
      </c>
      <c r="D127" s="8">
        <f>(説明!$G$44*1.05/C127)*E$126</f>
        <v>10993.5</v>
      </c>
      <c r="E127" s="148"/>
      <c r="F127" s="148"/>
      <c r="G127" s="148"/>
      <c r="H127" s="148"/>
      <c r="I127" s="148"/>
    </row>
    <row r="128" spans="1:9" ht="15" customHeight="1" x14ac:dyDescent="0.15">
      <c r="A128" s="157"/>
      <c r="B128" s="23" t="s">
        <v>77</v>
      </c>
      <c r="C128" s="7">
        <v>8</v>
      </c>
      <c r="D128" s="8">
        <f>(説明!$G$44*1.05/C128)*E$126</f>
        <v>13741.875</v>
      </c>
      <c r="E128" s="148"/>
      <c r="F128" s="148"/>
      <c r="G128" s="148"/>
      <c r="H128" s="148"/>
      <c r="I128" s="148"/>
    </row>
    <row r="129" spans="1:9" ht="15" customHeight="1" x14ac:dyDescent="0.15">
      <c r="A129" s="157"/>
      <c r="B129" s="23" t="s">
        <v>78</v>
      </c>
      <c r="C129" s="7">
        <v>7</v>
      </c>
      <c r="D129" s="8">
        <f>(説明!$G$44*1.05/C129)*E$126</f>
        <v>15705</v>
      </c>
      <c r="E129" s="148"/>
      <c r="F129" s="148"/>
      <c r="G129" s="148"/>
      <c r="H129" s="148"/>
      <c r="I129" s="148"/>
    </row>
    <row r="130" spans="1:9" ht="15" customHeight="1" x14ac:dyDescent="0.15">
      <c r="A130" s="157"/>
      <c r="B130" s="23" t="s">
        <v>79</v>
      </c>
      <c r="C130" s="7">
        <v>6</v>
      </c>
      <c r="D130" s="8">
        <f>(説明!$G$44*1.05/C130)*E$126</f>
        <v>18322.5</v>
      </c>
      <c r="E130" s="148"/>
      <c r="F130" s="148"/>
      <c r="G130" s="148"/>
      <c r="H130" s="148"/>
      <c r="I130" s="148"/>
    </row>
    <row r="131" spans="1:9" ht="15" customHeight="1" x14ac:dyDescent="0.15">
      <c r="A131" s="157"/>
      <c r="B131" s="23" t="s">
        <v>80</v>
      </c>
      <c r="C131" s="7">
        <v>5</v>
      </c>
      <c r="D131" s="8">
        <f>(説明!$G$44*1.05/C131)*E$126</f>
        <v>21987</v>
      </c>
      <c r="E131" s="148"/>
      <c r="F131" s="148"/>
      <c r="G131" s="148"/>
      <c r="H131" s="148"/>
      <c r="I131" s="148"/>
    </row>
    <row r="132" spans="1:9" ht="15" customHeight="1" thickBot="1" x14ac:dyDescent="0.2">
      <c r="A132" s="158"/>
      <c r="B132" s="25" t="s">
        <v>81</v>
      </c>
      <c r="C132" s="11">
        <v>5</v>
      </c>
      <c r="D132" s="12">
        <f>(説明!$G$44*1.05/C132)*E$126</f>
        <v>21987</v>
      </c>
      <c r="E132" s="149"/>
      <c r="F132" s="149"/>
      <c r="G132" s="149"/>
      <c r="H132" s="149"/>
      <c r="I132" s="149"/>
    </row>
    <row r="133" spans="1:9" ht="15" customHeight="1" thickTop="1" x14ac:dyDescent="0.15">
      <c r="A133" s="159">
        <v>2200</v>
      </c>
      <c r="B133" s="26" t="s">
        <v>68</v>
      </c>
      <c r="C133" s="13">
        <v>12</v>
      </c>
      <c r="D133" s="14">
        <f>(説明!$G$44*1.05/C133)*E$133</f>
        <v>9161.25</v>
      </c>
      <c r="E133" s="150">
        <v>6</v>
      </c>
      <c r="F133" s="150">
        <f>7000*E133</f>
        <v>42000</v>
      </c>
      <c r="G133" s="150">
        <f>A133*2</f>
        <v>4400</v>
      </c>
      <c r="H133" s="167">
        <f>A133+25</f>
        <v>2225</v>
      </c>
      <c r="I133" s="150">
        <f>ROUNDUP(((25*H133^2)+(2853*H133))*0.0001/E133,-2)</f>
        <v>2200</v>
      </c>
    </row>
    <row r="134" spans="1:9" ht="15" customHeight="1" x14ac:dyDescent="0.15">
      <c r="A134" s="157"/>
      <c r="B134" s="23" t="s">
        <v>76</v>
      </c>
      <c r="C134" s="7">
        <v>10</v>
      </c>
      <c r="D134" s="8">
        <f>(説明!$G$44*1.05/C134)*E$133</f>
        <v>10993.5</v>
      </c>
      <c r="E134" s="148"/>
      <c r="F134" s="148"/>
      <c r="G134" s="148"/>
      <c r="H134" s="148"/>
      <c r="I134" s="148"/>
    </row>
    <row r="135" spans="1:9" ht="15" customHeight="1" x14ac:dyDescent="0.15">
      <c r="A135" s="157"/>
      <c r="B135" s="23" t="s">
        <v>77</v>
      </c>
      <c r="C135" s="7">
        <v>8</v>
      </c>
      <c r="D135" s="8">
        <f>(説明!$G$44*1.05/C135)*E$133</f>
        <v>13741.875</v>
      </c>
      <c r="E135" s="148"/>
      <c r="F135" s="148"/>
      <c r="G135" s="148"/>
      <c r="H135" s="148"/>
      <c r="I135" s="148"/>
    </row>
    <row r="136" spans="1:9" ht="15" customHeight="1" x14ac:dyDescent="0.15">
      <c r="A136" s="157"/>
      <c r="B136" s="23" t="s">
        <v>78</v>
      </c>
      <c r="C136" s="7">
        <v>7</v>
      </c>
      <c r="D136" s="8">
        <f>(説明!$G$44*1.05/C136)*E$133</f>
        <v>15705</v>
      </c>
      <c r="E136" s="148"/>
      <c r="F136" s="148"/>
      <c r="G136" s="148"/>
      <c r="H136" s="148"/>
      <c r="I136" s="148"/>
    </row>
    <row r="137" spans="1:9" ht="15" customHeight="1" x14ac:dyDescent="0.15">
      <c r="A137" s="157"/>
      <c r="B137" s="23" t="s">
        <v>79</v>
      </c>
      <c r="C137" s="7">
        <v>6</v>
      </c>
      <c r="D137" s="8">
        <f>(説明!$G$44*1.05/C137)*E$133</f>
        <v>18322.5</v>
      </c>
      <c r="E137" s="148"/>
      <c r="F137" s="148"/>
      <c r="G137" s="148"/>
      <c r="H137" s="148"/>
      <c r="I137" s="148"/>
    </row>
    <row r="138" spans="1:9" ht="15" customHeight="1" x14ac:dyDescent="0.15">
      <c r="A138" s="157"/>
      <c r="B138" s="23" t="s">
        <v>80</v>
      </c>
      <c r="C138" s="7">
        <v>5</v>
      </c>
      <c r="D138" s="8">
        <f>(説明!$G$44*1.05/C138)*E$133</f>
        <v>21987</v>
      </c>
      <c r="E138" s="148"/>
      <c r="F138" s="148"/>
      <c r="G138" s="148"/>
      <c r="H138" s="148"/>
      <c r="I138" s="148"/>
    </row>
    <row r="139" spans="1:9" ht="15" customHeight="1" thickBot="1" x14ac:dyDescent="0.2">
      <c r="A139" s="160"/>
      <c r="B139" s="24" t="s">
        <v>81</v>
      </c>
      <c r="C139" s="9">
        <v>5</v>
      </c>
      <c r="D139" s="10">
        <f>(説明!$G$44*1.05/C139)*E$133</f>
        <v>21987</v>
      </c>
      <c r="E139" s="149"/>
      <c r="F139" s="149"/>
      <c r="G139" s="149"/>
      <c r="H139" s="149"/>
      <c r="I139" s="149"/>
    </row>
    <row r="140" spans="1:9" ht="15" customHeight="1" thickTop="1" x14ac:dyDescent="0.15">
      <c r="A140" s="156">
        <v>2250</v>
      </c>
      <c r="B140" s="22" t="s">
        <v>68</v>
      </c>
      <c r="C140" s="5">
        <v>12</v>
      </c>
      <c r="D140" s="6">
        <f>(説明!$G$44*1.05/C140)*E$140</f>
        <v>9161.25</v>
      </c>
      <c r="E140" s="150">
        <v>6</v>
      </c>
      <c r="F140" s="150">
        <f>7000*E140</f>
        <v>42000</v>
      </c>
      <c r="G140" s="150">
        <f>A140*2</f>
        <v>4500</v>
      </c>
      <c r="H140" s="167">
        <f>A140+25</f>
        <v>2275</v>
      </c>
      <c r="I140" s="150">
        <f>ROUNDUP(((25*H140^2)+(2853*H140))*0.0001/E140,-2)</f>
        <v>2300</v>
      </c>
    </row>
    <row r="141" spans="1:9" ht="15" customHeight="1" x14ac:dyDescent="0.15">
      <c r="A141" s="157"/>
      <c r="B141" s="23" t="s">
        <v>76</v>
      </c>
      <c r="C141" s="7">
        <v>10</v>
      </c>
      <c r="D141" s="8">
        <f>(説明!$G$44*1.05/C141)*E$140</f>
        <v>10993.5</v>
      </c>
      <c r="E141" s="148"/>
      <c r="F141" s="148"/>
      <c r="G141" s="148"/>
      <c r="H141" s="148"/>
      <c r="I141" s="148"/>
    </row>
    <row r="142" spans="1:9" ht="15" customHeight="1" x14ac:dyDescent="0.15">
      <c r="A142" s="157"/>
      <c r="B142" s="23" t="s">
        <v>77</v>
      </c>
      <c r="C142" s="7">
        <v>8</v>
      </c>
      <c r="D142" s="8">
        <f>(説明!$G$44*1.05/C142)*E$140</f>
        <v>13741.875</v>
      </c>
      <c r="E142" s="148"/>
      <c r="F142" s="148"/>
      <c r="G142" s="148"/>
      <c r="H142" s="148"/>
      <c r="I142" s="148"/>
    </row>
    <row r="143" spans="1:9" ht="15" customHeight="1" x14ac:dyDescent="0.15">
      <c r="A143" s="157"/>
      <c r="B143" s="23" t="s">
        <v>78</v>
      </c>
      <c r="C143" s="7">
        <v>7</v>
      </c>
      <c r="D143" s="8">
        <f>(説明!$G$44*1.05/C143)*E$140</f>
        <v>15705</v>
      </c>
      <c r="E143" s="148"/>
      <c r="F143" s="148"/>
      <c r="G143" s="148"/>
      <c r="H143" s="148"/>
      <c r="I143" s="148"/>
    </row>
    <row r="144" spans="1:9" ht="15" customHeight="1" x14ac:dyDescent="0.15">
      <c r="A144" s="157"/>
      <c r="B144" s="23" t="s">
        <v>79</v>
      </c>
      <c r="C144" s="7">
        <v>6</v>
      </c>
      <c r="D144" s="8">
        <f>(説明!$G$44*1.05/C144)*E$140</f>
        <v>18322.5</v>
      </c>
      <c r="E144" s="148"/>
      <c r="F144" s="148"/>
      <c r="G144" s="148"/>
      <c r="H144" s="148"/>
      <c r="I144" s="148"/>
    </row>
    <row r="145" spans="1:9" ht="15" customHeight="1" x14ac:dyDescent="0.15">
      <c r="A145" s="157"/>
      <c r="B145" s="23" t="s">
        <v>80</v>
      </c>
      <c r="C145" s="7">
        <v>5</v>
      </c>
      <c r="D145" s="8">
        <f>(説明!$G$44*1.05/C145)*E$140</f>
        <v>21987</v>
      </c>
      <c r="E145" s="148"/>
      <c r="F145" s="148"/>
      <c r="G145" s="148"/>
      <c r="H145" s="148"/>
      <c r="I145" s="148"/>
    </row>
    <row r="146" spans="1:9" ht="15" customHeight="1" thickBot="1" x14ac:dyDescent="0.2">
      <c r="A146" s="158"/>
      <c r="B146" s="25" t="s">
        <v>81</v>
      </c>
      <c r="C146" s="11">
        <v>5</v>
      </c>
      <c r="D146" s="12">
        <f>(説明!$G$44*1.05/C146)*E$140</f>
        <v>21987</v>
      </c>
      <c r="E146" s="149"/>
      <c r="F146" s="149"/>
      <c r="G146" s="149"/>
      <c r="H146" s="149"/>
      <c r="I146" s="149"/>
    </row>
    <row r="147" spans="1:9" ht="15" customHeight="1" thickTop="1" x14ac:dyDescent="0.15">
      <c r="A147" s="159">
        <v>2300</v>
      </c>
      <c r="B147" s="26" t="s">
        <v>68</v>
      </c>
      <c r="C147" s="13">
        <v>12</v>
      </c>
      <c r="D147" s="14">
        <f>(説明!$G$44*1.05/C147)*E$147</f>
        <v>9161.25</v>
      </c>
      <c r="E147" s="150">
        <v>6</v>
      </c>
      <c r="F147" s="150">
        <f>7000*E147</f>
        <v>42000</v>
      </c>
      <c r="G147" s="150">
        <f>A147*2</f>
        <v>4600</v>
      </c>
      <c r="H147" s="150">
        <f>A147+25</f>
        <v>2325</v>
      </c>
      <c r="I147" s="150">
        <f>ROUNDUP(((25*H147^2)+(2853*H147))*0.0001/E147,-2)</f>
        <v>2400</v>
      </c>
    </row>
    <row r="148" spans="1:9" ht="15" customHeight="1" x14ac:dyDescent="0.15">
      <c r="A148" s="157"/>
      <c r="B148" s="23" t="s">
        <v>76</v>
      </c>
      <c r="C148" s="7">
        <v>10</v>
      </c>
      <c r="D148" s="8">
        <f>(説明!$G$44*1.05/C148)*E$147</f>
        <v>10993.5</v>
      </c>
      <c r="E148" s="148"/>
      <c r="F148" s="148"/>
      <c r="G148" s="148"/>
      <c r="H148" s="148"/>
      <c r="I148" s="148"/>
    </row>
    <row r="149" spans="1:9" ht="15" customHeight="1" x14ac:dyDescent="0.15">
      <c r="A149" s="157"/>
      <c r="B149" s="23" t="s">
        <v>77</v>
      </c>
      <c r="C149" s="7">
        <v>8</v>
      </c>
      <c r="D149" s="8">
        <f>(説明!$G$44*1.05/C149)*E$147</f>
        <v>13741.875</v>
      </c>
      <c r="E149" s="148"/>
      <c r="F149" s="148"/>
      <c r="G149" s="148"/>
      <c r="H149" s="148"/>
      <c r="I149" s="148"/>
    </row>
    <row r="150" spans="1:9" ht="15" customHeight="1" x14ac:dyDescent="0.15">
      <c r="A150" s="157"/>
      <c r="B150" s="23" t="s">
        <v>78</v>
      </c>
      <c r="C150" s="7">
        <v>7</v>
      </c>
      <c r="D150" s="8">
        <f>(説明!$G$44*1.05/C150)*E$147</f>
        <v>15705</v>
      </c>
      <c r="E150" s="148"/>
      <c r="F150" s="148"/>
      <c r="G150" s="148"/>
      <c r="H150" s="148"/>
      <c r="I150" s="148"/>
    </row>
    <row r="151" spans="1:9" ht="15" customHeight="1" x14ac:dyDescent="0.15">
      <c r="A151" s="157"/>
      <c r="B151" s="23" t="s">
        <v>79</v>
      </c>
      <c r="C151" s="7">
        <v>6</v>
      </c>
      <c r="D151" s="8">
        <f>(説明!$G$44*1.05/C151)*E$147</f>
        <v>18322.5</v>
      </c>
      <c r="E151" s="148"/>
      <c r="F151" s="148"/>
      <c r="G151" s="148"/>
      <c r="H151" s="148"/>
      <c r="I151" s="148"/>
    </row>
    <row r="152" spans="1:9" ht="15" customHeight="1" x14ac:dyDescent="0.15">
      <c r="A152" s="157"/>
      <c r="B152" s="23" t="s">
        <v>80</v>
      </c>
      <c r="C152" s="7">
        <v>5</v>
      </c>
      <c r="D152" s="8">
        <f>(説明!$G$44*1.05/C152)*E$147</f>
        <v>21987</v>
      </c>
      <c r="E152" s="148"/>
      <c r="F152" s="148"/>
      <c r="G152" s="148"/>
      <c r="H152" s="148"/>
      <c r="I152" s="148"/>
    </row>
    <row r="153" spans="1:9" ht="15" customHeight="1" x14ac:dyDescent="0.15">
      <c r="A153" s="157"/>
      <c r="B153" s="23" t="s">
        <v>81</v>
      </c>
      <c r="C153" s="7">
        <v>5</v>
      </c>
      <c r="D153" s="8">
        <f>(説明!$G$44*1.05/C153)*E$147</f>
        <v>21987</v>
      </c>
      <c r="E153" s="153"/>
      <c r="F153" s="153"/>
      <c r="G153" s="153"/>
      <c r="H153" s="153"/>
      <c r="I153" s="153"/>
    </row>
    <row r="154" spans="1:9" x14ac:dyDescent="0.15">
      <c r="A154" t="s">
        <v>83</v>
      </c>
      <c r="B154" s="16"/>
      <c r="C154" s="16"/>
      <c r="D154" s="17"/>
      <c r="E154" s="17"/>
      <c r="F154" s="17"/>
      <c r="G154" s="89" t="s">
        <v>67</v>
      </c>
      <c r="H154" s="17"/>
      <c r="I154" s="17"/>
    </row>
    <row r="155" spans="1:9" ht="15" customHeight="1" thickBot="1" x14ac:dyDescent="0.2">
      <c r="A155" s="18" t="s">
        <v>1</v>
      </c>
      <c r="B155" s="19" t="s">
        <v>0</v>
      </c>
      <c r="C155" s="2" t="s">
        <v>6</v>
      </c>
      <c r="D155" s="20" t="s">
        <v>2</v>
      </c>
      <c r="E155" s="155" t="s">
        <v>3</v>
      </c>
      <c r="F155" s="155"/>
      <c r="G155" s="21" t="s">
        <v>4</v>
      </c>
      <c r="H155" s="21"/>
      <c r="I155" s="21" t="s">
        <v>5</v>
      </c>
    </row>
    <row r="156" spans="1:9" ht="15" customHeight="1" x14ac:dyDescent="0.15">
      <c r="A156" s="156">
        <v>2350</v>
      </c>
      <c r="B156" s="22" t="s">
        <v>68</v>
      </c>
      <c r="C156" s="5">
        <v>12</v>
      </c>
      <c r="D156" s="6">
        <f>(説明!$G$44*1.05/C156)*E$156</f>
        <v>9161.25</v>
      </c>
      <c r="E156" s="148">
        <v>6</v>
      </c>
      <c r="F156" s="148">
        <f>7000*E156</f>
        <v>42000</v>
      </c>
      <c r="G156" s="148">
        <f>A156*2</f>
        <v>4700</v>
      </c>
      <c r="H156" s="167">
        <f>A156+25</f>
        <v>2375</v>
      </c>
      <c r="I156" s="167">
        <f>ROUNDUP(((25*H156^2)+(2853*H156))*0.0001/E156,-2)</f>
        <v>2500</v>
      </c>
    </row>
    <row r="157" spans="1:9" ht="15" customHeight="1" x14ac:dyDescent="0.15">
      <c r="A157" s="157"/>
      <c r="B157" s="23" t="s">
        <v>76</v>
      </c>
      <c r="C157" s="7">
        <v>10</v>
      </c>
      <c r="D157" s="8">
        <f>(説明!$G$44*1.05/C157)*E$156</f>
        <v>10993.5</v>
      </c>
      <c r="E157" s="148"/>
      <c r="F157" s="148"/>
      <c r="G157" s="148"/>
      <c r="H157" s="148"/>
      <c r="I157" s="148"/>
    </row>
    <row r="158" spans="1:9" ht="15" customHeight="1" x14ac:dyDescent="0.15">
      <c r="A158" s="157"/>
      <c r="B158" s="23" t="s">
        <v>77</v>
      </c>
      <c r="C158" s="7">
        <v>8</v>
      </c>
      <c r="D158" s="8">
        <f>(説明!$G$44*1.05/C158)*E$156</f>
        <v>13741.875</v>
      </c>
      <c r="E158" s="148"/>
      <c r="F158" s="148"/>
      <c r="G158" s="148"/>
      <c r="H158" s="148"/>
      <c r="I158" s="148"/>
    </row>
    <row r="159" spans="1:9" ht="15" customHeight="1" x14ac:dyDescent="0.15">
      <c r="A159" s="157"/>
      <c r="B159" s="23" t="s">
        <v>78</v>
      </c>
      <c r="C159" s="7">
        <v>7</v>
      </c>
      <c r="D159" s="8">
        <f>(説明!$G$44*1.05/C159)*E$156</f>
        <v>15705</v>
      </c>
      <c r="E159" s="148"/>
      <c r="F159" s="148"/>
      <c r="G159" s="148"/>
      <c r="H159" s="148"/>
      <c r="I159" s="148"/>
    </row>
    <row r="160" spans="1:9" ht="15" customHeight="1" x14ac:dyDescent="0.15">
      <c r="A160" s="157"/>
      <c r="B160" s="23" t="s">
        <v>79</v>
      </c>
      <c r="C160" s="7">
        <v>6</v>
      </c>
      <c r="D160" s="8">
        <f>(説明!$G$44*1.05/C160)*E$156</f>
        <v>18322.5</v>
      </c>
      <c r="E160" s="148"/>
      <c r="F160" s="148"/>
      <c r="G160" s="148"/>
      <c r="H160" s="148"/>
      <c r="I160" s="148"/>
    </row>
    <row r="161" spans="1:9" ht="15" customHeight="1" x14ac:dyDescent="0.15">
      <c r="A161" s="157"/>
      <c r="B161" s="23" t="s">
        <v>80</v>
      </c>
      <c r="C161" s="7">
        <v>5</v>
      </c>
      <c r="D161" s="8">
        <f>(説明!$G$44*1.05/C161)*E$156</f>
        <v>21987</v>
      </c>
      <c r="E161" s="148"/>
      <c r="F161" s="148"/>
      <c r="G161" s="148"/>
      <c r="H161" s="148"/>
      <c r="I161" s="148"/>
    </row>
    <row r="162" spans="1:9" ht="15" customHeight="1" thickBot="1" x14ac:dyDescent="0.2">
      <c r="A162" s="160"/>
      <c r="B162" s="24" t="s">
        <v>81</v>
      </c>
      <c r="C162" s="9">
        <v>5</v>
      </c>
      <c r="D162" s="10">
        <f>(説明!$G$44*1.05/C162)*E$156</f>
        <v>21987</v>
      </c>
      <c r="E162" s="149"/>
      <c r="F162" s="149"/>
      <c r="G162" s="149"/>
      <c r="H162" s="149"/>
      <c r="I162" s="149"/>
    </row>
    <row r="163" spans="1:9" ht="15" customHeight="1" thickTop="1" x14ac:dyDescent="0.15">
      <c r="A163" s="156">
        <v>2400</v>
      </c>
      <c r="B163" s="22" t="s">
        <v>68</v>
      </c>
      <c r="C163" s="5">
        <v>12</v>
      </c>
      <c r="D163" s="6">
        <f>(説明!$G$44*1.05/C163)*E$163</f>
        <v>9161.25</v>
      </c>
      <c r="E163" s="150">
        <v>6</v>
      </c>
      <c r="F163" s="150">
        <f>7000*E163</f>
        <v>42000</v>
      </c>
      <c r="G163" s="150">
        <f>A163*2</f>
        <v>4800</v>
      </c>
      <c r="H163" s="167">
        <f>A163+25</f>
        <v>2425</v>
      </c>
      <c r="I163" s="150">
        <f>ROUNDUP(((25*H163^2)+(2853*H163))*0.0001/E163,-2)</f>
        <v>2600</v>
      </c>
    </row>
    <row r="164" spans="1:9" ht="15" customHeight="1" x14ac:dyDescent="0.15">
      <c r="A164" s="157"/>
      <c r="B164" s="23" t="s">
        <v>76</v>
      </c>
      <c r="C164" s="7">
        <v>10</v>
      </c>
      <c r="D164" s="8">
        <f>(説明!$G$44*1.05/C164)*E$163</f>
        <v>10993.5</v>
      </c>
      <c r="E164" s="148"/>
      <c r="F164" s="148"/>
      <c r="G164" s="148"/>
      <c r="H164" s="148"/>
      <c r="I164" s="148"/>
    </row>
    <row r="165" spans="1:9" ht="15" customHeight="1" x14ac:dyDescent="0.15">
      <c r="A165" s="157"/>
      <c r="B165" s="23" t="s">
        <v>77</v>
      </c>
      <c r="C165" s="7">
        <v>8</v>
      </c>
      <c r="D165" s="8">
        <f>(説明!$G$44*1.05/C165)*E$163</f>
        <v>13741.875</v>
      </c>
      <c r="E165" s="148"/>
      <c r="F165" s="148"/>
      <c r="G165" s="148"/>
      <c r="H165" s="148"/>
      <c r="I165" s="148"/>
    </row>
    <row r="166" spans="1:9" ht="15" customHeight="1" x14ac:dyDescent="0.15">
      <c r="A166" s="157"/>
      <c r="B166" s="23" t="s">
        <v>78</v>
      </c>
      <c r="C166" s="7">
        <v>7</v>
      </c>
      <c r="D166" s="8">
        <f>(説明!$G$44*1.05/C166)*E$163</f>
        <v>15705</v>
      </c>
      <c r="E166" s="148"/>
      <c r="F166" s="148"/>
      <c r="G166" s="148"/>
      <c r="H166" s="148"/>
      <c r="I166" s="148"/>
    </row>
    <row r="167" spans="1:9" ht="15" customHeight="1" x14ac:dyDescent="0.15">
      <c r="A167" s="157"/>
      <c r="B167" s="23" t="s">
        <v>79</v>
      </c>
      <c r="C167" s="7">
        <v>6</v>
      </c>
      <c r="D167" s="8">
        <f>(説明!$G$44*1.05/C167)*E$163</f>
        <v>18322.5</v>
      </c>
      <c r="E167" s="148"/>
      <c r="F167" s="148"/>
      <c r="G167" s="148"/>
      <c r="H167" s="148"/>
      <c r="I167" s="148"/>
    </row>
    <row r="168" spans="1:9" ht="15" customHeight="1" x14ac:dyDescent="0.15">
      <c r="A168" s="157"/>
      <c r="B168" s="23" t="s">
        <v>80</v>
      </c>
      <c r="C168" s="7">
        <v>5</v>
      </c>
      <c r="D168" s="8">
        <f>(説明!$G$44*1.05/C168)*E$163</f>
        <v>21987</v>
      </c>
      <c r="E168" s="148"/>
      <c r="F168" s="148"/>
      <c r="G168" s="148"/>
      <c r="H168" s="148"/>
      <c r="I168" s="148"/>
    </row>
    <row r="169" spans="1:9" ht="15" customHeight="1" thickBot="1" x14ac:dyDescent="0.2">
      <c r="A169" s="158"/>
      <c r="B169" s="25" t="s">
        <v>81</v>
      </c>
      <c r="C169" s="11">
        <v>5</v>
      </c>
      <c r="D169" s="12">
        <f>(説明!$G$44*1.05/C169)*E$163</f>
        <v>21987</v>
      </c>
      <c r="E169" s="149"/>
      <c r="F169" s="149"/>
      <c r="G169" s="149"/>
      <c r="H169" s="149"/>
      <c r="I169" s="149"/>
    </row>
    <row r="170" spans="1:9" ht="15" customHeight="1" thickTop="1" x14ac:dyDescent="0.15">
      <c r="A170" s="159">
        <v>2450</v>
      </c>
      <c r="B170" s="26" t="s">
        <v>68</v>
      </c>
      <c r="C170" s="13">
        <v>12</v>
      </c>
      <c r="D170" s="14">
        <f>(説明!$G$44*1.05/C170)*E$170</f>
        <v>9161.25</v>
      </c>
      <c r="E170" s="150">
        <v>6</v>
      </c>
      <c r="F170" s="150">
        <f>7000*E170</f>
        <v>42000</v>
      </c>
      <c r="G170" s="150">
        <f>A170*2</f>
        <v>4900</v>
      </c>
      <c r="H170" s="167">
        <f>A170+25</f>
        <v>2475</v>
      </c>
      <c r="I170" s="150">
        <f>ROUNDUP(((25*H170^2)+(2853*H170))*0.0001/E170,-2)</f>
        <v>2700</v>
      </c>
    </row>
    <row r="171" spans="1:9" ht="15" customHeight="1" x14ac:dyDescent="0.15">
      <c r="A171" s="157"/>
      <c r="B171" s="23" t="s">
        <v>76</v>
      </c>
      <c r="C171" s="7">
        <v>10</v>
      </c>
      <c r="D171" s="8">
        <f>(説明!$G$44*1.05/C171)*E$170</f>
        <v>10993.5</v>
      </c>
      <c r="E171" s="148"/>
      <c r="F171" s="148"/>
      <c r="G171" s="148"/>
      <c r="H171" s="148"/>
      <c r="I171" s="148"/>
    </row>
    <row r="172" spans="1:9" ht="15" customHeight="1" x14ac:dyDescent="0.15">
      <c r="A172" s="157"/>
      <c r="B172" s="23" t="s">
        <v>77</v>
      </c>
      <c r="C172" s="7">
        <v>8</v>
      </c>
      <c r="D172" s="8">
        <f>(説明!$G$44*1.05/C172)*E$170</f>
        <v>13741.875</v>
      </c>
      <c r="E172" s="148"/>
      <c r="F172" s="148"/>
      <c r="G172" s="148"/>
      <c r="H172" s="148"/>
      <c r="I172" s="148"/>
    </row>
    <row r="173" spans="1:9" ht="15" customHeight="1" x14ac:dyDescent="0.15">
      <c r="A173" s="157"/>
      <c r="B173" s="23" t="s">
        <v>78</v>
      </c>
      <c r="C173" s="7">
        <v>7</v>
      </c>
      <c r="D173" s="8">
        <f>(説明!$G$44*1.05/C173)*E$170</f>
        <v>15705</v>
      </c>
      <c r="E173" s="148"/>
      <c r="F173" s="148"/>
      <c r="G173" s="148"/>
      <c r="H173" s="148"/>
      <c r="I173" s="148"/>
    </row>
    <row r="174" spans="1:9" ht="15" customHeight="1" x14ac:dyDescent="0.15">
      <c r="A174" s="157"/>
      <c r="B174" s="23" t="s">
        <v>79</v>
      </c>
      <c r="C174" s="7">
        <v>6</v>
      </c>
      <c r="D174" s="8">
        <f>(説明!$G$44*1.05/C174)*E$170</f>
        <v>18322.5</v>
      </c>
      <c r="E174" s="148"/>
      <c r="F174" s="148"/>
      <c r="G174" s="148"/>
      <c r="H174" s="148"/>
      <c r="I174" s="148"/>
    </row>
    <row r="175" spans="1:9" ht="15" customHeight="1" x14ac:dyDescent="0.15">
      <c r="A175" s="157"/>
      <c r="B175" s="23" t="s">
        <v>80</v>
      </c>
      <c r="C175" s="7">
        <v>5</v>
      </c>
      <c r="D175" s="8">
        <f>(説明!$G$44*1.05/C175)*E$170</f>
        <v>21987</v>
      </c>
      <c r="E175" s="148"/>
      <c r="F175" s="148"/>
      <c r="G175" s="148"/>
      <c r="H175" s="148"/>
      <c r="I175" s="148"/>
    </row>
    <row r="176" spans="1:9" ht="15" customHeight="1" thickBot="1" x14ac:dyDescent="0.2">
      <c r="A176" s="160"/>
      <c r="B176" s="24" t="s">
        <v>81</v>
      </c>
      <c r="C176" s="9">
        <v>5</v>
      </c>
      <c r="D176" s="10">
        <f>(説明!$G$44*1.05/C176)*E$170</f>
        <v>21987</v>
      </c>
      <c r="E176" s="149"/>
      <c r="F176" s="149"/>
      <c r="G176" s="149"/>
      <c r="H176" s="149"/>
      <c r="I176" s="149"/>
    </row>
    <row r="177" spans="1:9" ht="15" customHeight="1" thickTop="1" x14ac:dyDescent="0.15">
      <c r="A177" s="159">
        <v>2500</v>
      </c>
      <c r="B177" s="26" t="s">
        <v>68</v>
      </c>
      <c r="C177" s="13">
        <v>13</v>
      </c>
      <c r="D177" s="14">
        <f>(説明!$G$44*1.05/C177)*E$177</f>
        <v>9865.961538461539</v>
      </c>
      <c r="E177" s="150">
        <v>7</v>
      </c>
      <c r="F177" s="150">
        <f>7000*E177</f>
        <v>49000</v>
      </c>
      <c r="G177" s="150">
        <f>A177*2</f>
        <v>5000</v>
      </c>
      <c r="H177" s="150">
        <f>A177+25</f>
        <v>2525</v>
      </c>
      <c r="I177" s="150">
        <f>ROUNDUP(((25*H177^2)+(2853*H177))*0.0001/E177,-2)</f>
        <v>2400</v>
      </c>
    </row>
    <row r="178" spans="1:9" ht="15" customHeight="1" x14ac:dyDescent="0.15">
      <c r="A178" s="157"/>
      <c r="B178" s="23" t="s">
        <v>76</v>
      </c>
      <c r="C178" s="7">
        <v>10</v>
      </c>
      <c r="D178" s="8">
        <f>(説明!$G$44*1.05/C178)*E$177</f>
        <v>12825.75</v>
      </c>
      <c r="E178" s="148"/>
      <c r="F178" s="148"/>
      <c r="G178" s="148"/>
      <c r="H178" s="148"/>
      <c r="I178" s="148"/>
    </row>
    <row r="179" spans="1:9" ht="15" customHeight="1" x14ac:dyDescent="0.15">
      <c r="A179" s="157"/>
      <c r="B179" s="23" t="s">
        <v>77</v>
      </c>
      <c r="C179" s="7">
        <v>8</v>
      </c>
      <c r="D179" s="8">
        <f>(説明!$G$44*1.05/C179)*E$177</f>
        <v>16032.1875</v>
      </c>
      <c r="E179" s="148"/>
      <c r="F179" s="148"/>
      <c r="G179" s="148"/>
      <c r="H179" s="148"/>
      <c r="I179" s="148"/>
    </row>
    <row r="180" spans="1:9" ht="15" customHeight="1" x14ac:dyDescent="0.15">
      <c r="A180" s="157"/>
      <c r="B180" s="23" t="s">
        <v>78</v>
      </c>
      <c r="C180" s="7">
        <v>7</v>
      </c>
      <c r="D180" s="8">
        <f>(説明!$G$44*1.05/C180)*E$177</f>
        <v>18322.5</v>
      </c>
      <c r="E180" s="148"/>
      <c r="F180" s="148"/>
      <c r="G180" s="148"/>
      <c r="H180" s="148"/>
      <c r="I180" s="148"/>
    </row>
    <row r="181" spans="1:9" ht="15" customHeight="1" x14ac:dyDescent="0.15">
      <c r="A181" s="157"/>
      <c r="B181" s="23" t="s">
        <v>79</v>
      </c>
      <c r="C181" s="7">
        <v>6</v>
      </c>
      <c r="D181" s="8">
        <f>(説明!$G$44*1.05/C181)*E$177</f>
        <v>21376.25</v>
      </c>
      <c r="E181" s="148"/>
      <c r="F181" s="148"/>
      <c r="G181" s="148"/>
      <c r="H181" s="148"/>
      <c r="I181" s="148"/>
    </row>
    <row r="182" spans="1:9" ht="15" customHeight="1" x14ac:dyDescent="0.15">
      <c r="A182" s="157"/>
      <c r="B182" s="23" t="s">
        <v>80</v>
      </c>
      <c r="C182" s="7">
        <v>6</v>
      </c>
      <c r="D182" s="8">
        <f>(説明!$G$44*1.05/C182)*E$177</f>
        <v>21376.25</v>
      </c>
      <c r="E182" s="148"/>
      <c r="F182" s="148"/>
      <c r="G182" s="148"/>
      <c r="H182" s="148"/>
      <c r="I182" s="148"/>
    </row>
    <row r="183" spans="1:9" ht="15" customHeight="1" thickBot="1" x14ac:dyDescent="0.2">
      <c r="A183" s="160"/>
      <c r="B183" s="24" t="s">
        <v>81</v>
      </c>
      <c r="C183" s="9">
        <v>5</v>
      </c>
      <c r="D183" s="10">
        <f>(説明!$G$44*1.05/C183)*E$177</f>
        <v>25651.5</v>
      </c>
      <c r="E183" s="149"/>
      <c r="F183" s="149"/>
      <c r="G183" s="149"/>
      <c r="H183" s="149"/>
      <c r="I183" s="149"/>
    </row>
    <row r="184" spans="1:9" ht="15" customHeight="1" thickTop="1" x14ac:dyDescent="0.15">
      <c r="A184" s="159">
        <v>2550</v>
      </c>
      <c r="B184" s="26" t="s">
        <v>68</v>
      </c>
      <c r="C184" s="13">
        <v>13</v>
      </c>
      <c r="D184" s="14">
        <f>(説明!$G$44*1.05/C184)*E$184</f>
        <v>9865.961538461539</v>
      </c>
      <c r="E184" s="150">
        <v>7</v>
      </c>
      <c r="F184" s="150">
        <f>7000*E184</f>
        <v>49000</v>
      </c>
      <c r="G184" s="150">
        <f>A184*2</f>
        <v>5100</v>
      </c>
      <c r="H184" s="167">
        <f>A184+25</f>
        <v>2575</v>
      </c>
      <c r="I184" s="150">
        <f>ROUNDUP(((25*H184^2)+(2853*H184))*0.0001/E184,-2)</f>
        <v>2500</v>
      </c>
    </row>
    <row r="185" spans="1:9" ht="15" customHeight="1" x14ac:dyDescent="0.15">
      <c r="A185" s="157"/>
      <c r="B185" s="23" t="s">
        <v>76</v>
      </c>
      <c r="C185" s="7">
        <v>10</v>
      </c>
      <c r="D185" s="8">
        <f>(説明!$G$44*1.05/C185)*E$184</f>
        <v>12825.75</v>
      </c>
      <c r="E185" s="148"/>
      <c r="F185" s="148"/>
      <c r="G185" s="148"/>
      <c r="H185" s="148"/>
      <c r="I185" s="148"/>
    </row>
    <row r="186" spans="1:9" ht="15" customHeight="1" x14ac:dyDescent="0.15">
      <c r="A186" s="157"/>
      <c r="B186" s="23" t="s">
        <v>77</v>
      </c>
      <c r="C186" s="7">
        <v>8</v>
      </c>
      <c r="D186" s="8">
        <f>(説明!$G$44*1.05/C186)*E$184</f>
        <v>16032.1875</v>
      </c>
      <c r="E186" s="148"/>
      <c r="F186" s="148"/>
      <c r="G186" s="148"/>
      <c r="H186" s="148"/>
      <c r="I186" s="148"/>
    </row>
    <row r="187" spans="1:9" ht="15" customHeight="1" x14ac:dyDescent="0.15">
      <c r="A187" s="157"/>
      <c r="B187" s="23" t="s">
        <v>78</v>
      </c>
      <c r="C187" s="7">
        <v>7</v>
      </c>
      <c r="D187" s="8">
        <f>(説明!$G$44*1.05/C187)*E$184</f>
        <v>18322.5</v>
      </c>
      <c r="E187" s="148"/>
      <c r="F187" s="148"/>
      <c r="G187" s="148"/>
      <c r="H187" s="148"/>
      <c r="I187" s="148"/>
    </row>
    <row r="188" spans="1:9" ht="15" customHeight="1" x14ac:dyDescent="0.15">
      <c r="A188" s="157"/>
      <c r="B188" s="23" t="s">
        <v>79</v>
      </c>
      <c r="C188" s="7">
        <v>6</v>
      </c>
      <c r="D188" s="8">
        <f>(説明!$G$44*1.05/C188)*E$184</f>
        <v>21376.25</v>
      </c>
      <c r="E188" s="148"/>
      <c r="F188" s="148"/>
      <c r="G188" s="148"/>
      <c r="H188" s="148"/>
      <c r="I188" s="148"/>
    </row>
    <row r="189" spans="1:9" ht="15" customHeight="1" x14ac:dyDescent="0.15">
      <c r="A189" s="157"/>
      <c r="B189" s="23" t="s">
        <v>80</v>
      </c>
      <c r="C189" s="7">
        <v>6</v>
      </c>
      <c r="D189" s="8">
        <f>(説明!$G$44*1.05/C189)*E$184</f>
        <v>21376.25</v>
      </c>
      <c r="E189" s="148"/>
      <c r="F189" s="148"/>
      <c r="G189" s="148"/>
      <c r="H189" s="148"/>
      <c r="I189" s="148"/>
    </row>
    <row r="190" spans="1:9" ht="15" customHeight="1" thickBot="1" x14ac:dyDescent="0.2">
      <c r="A190" s="160"/>
      <c r="B190" s="24" t="s">
        <v>81</v>
      </c>
      <c r="C190" s="9">
        <v>5</v>
      </c>
      <c r="D190" s="10">
        <f>(説明!$G$44*1.05/C190)*E$184</f>
        <v>25651.5</v>
      </c>
      <c r="E190" s="149"/>
      <c r="F190" s="149"/>
      <c r="G190" s="149"/>
      <c r="H190" s="149"/>
      <c r="I190" s="149"/>
    </row>
    <row r="191" spans="1:9" ht="15" customHeight="1" thickTop="1" x14ac:dyDescent="0.15">
      <c r="A191" s="156">
        <v>2600</v>
      </c>
      <c r="B191" s="22" t="s">
        <v>68</v>
      </c>
      <c r="C191" s="5">
        <v>13</v>
      </c>
      <c r="D191" s="6">
        <f>(説明!$G$44*1.05/C191)*E$191</f>
        <v>9865.961538461539</v>
      </c>
      <c r="E191" s="150">
        <v>7</v>
      </c>
      <c r="F191" s="150">
        <f>7000*E191</f>
        <v>49000</v>
      </c>
      <c r="G191" s="150">
        <f>A191*2</f>
        <v>5200</v>
      </c>
      <c r="H191" s="167">
        <f>A191+25</f>
        <v>2625</v>
      </c>
      <c r="I191" s="150">
        <f>ROUNDUP(((25*H191^2)+(2853*H191))*0.0001/E191,-2)</f>
        <v>2600</v>
      </c>
    </row>
    <row r="192" spans="1:9" ht="15" customHeight="1" x14ac:dyDescent="0.15">
      <c r="A192" s="157"/>
      <c r="B192" s="23" t="s">
        <v>76</v>
      </c>
      <c r="C192" s="7">
        <v>10</v>
      </c>
      <c r="D192" s="8">
        <f>(説明!$G$44*1.05/C192)*E$191</f>
        <v>12825.75</v>
      </c>
      <c r="E192" s="148"/>
      <c r="F192" s="148"/>
      <c r="G192" s="148"/>
      <c r="H192" s="148"/>
      <c r="I192" s="148"/>
    </row>
    <row r="193" spans="1:9" ht="15" customHeight="1" x14ac:dyDescent="0.15">
      <c r="A193" s="157"/>
      <c r="B193" s="23" t="s">
        <v>77</v>
      </c>
      <c r="C193" s="7">
        <v>8</v>
      </c>
      <c r="D193" s="8">
        <f>(説明!$G$44*1.05/C193)*E$191</f>
        <v>16032.1875</v>
      </c>
      <c r="E193" s="148"/>
      <c r="F193" s="148"/>
      <c r="G193" s="148"/>
      <c r="H193" s="148"/>
      <c r="I193" s="148"/>
    </row>
    <row r="194" spans="1:9" ht="15" customHeight="1" x14ac:dyDescent="0.15">
      <c r="A194" s="157"/>
      <c r="B194" s="23" t="s">
        <v>78</v>
      </c>
      <c r="C194" s="7">
        <v>7</v>
      </c>
      <c r="D194" s="8">
        <f>(説明!$G$44*1.05/C194)*E$191</f>
        <v>18322.5</v>
      </c>
      <c r="E194" s="148"/>
      <c r="F194" s="148"/>
      <c r="G194" s="148"/>
      <c r="H194" s="148"/>
      <c r="I194" s="148"/>
    </row>
    <row r="195" spans="1:9" ht="15" customHeight="1" x14ac:dyDescent="0.15">
      <c r="A195" s="157"/>
      <c r="B195" s="23" t="s">
        <v>79</v>
      </c>
      <c r="C195" s="7">
        <v>6</v>
      </c>
      <c r="D195" s="8">
        <f>(説明!$G$44*1.05/C195)*E$191</f>
        <v>21376.25</v>
      </c>
      <c r="E195" s="148"/>
      <c r="F195" s="148"/>
      <c r="G195" s="148"/>
      <c r="H195" s="148"/>
      <c r="I195" s="148"/>
    </row>
    <row r="196" spans="1:9" ht="15" customHeight="1" x14ac:dyDescent="0.15">
      <c r="A196" s="157"/>
      <c r="B196" s="23" t="s">
        <v>80</v>
      </c>
      <c r="C196" s="7">
        <v>6</v>
      </c>
      <c r="D196" s="8">
        <f>(説明!$G$44*1.05/C196)*E$191</f>
        <v>21376.25</v>
      </c>
      <c r="E196" s="148"/>
      <c r="F196" s="148"/>
      <c r="G196" s="148"/>
      <c r="H196" s="148"/>
      <c r="I196" s="148"/>
    </row>
    <row r="197" spans="1:9" ht="15" customHeight="1" thickBot="1" x14ac:dyDescent="0.2">
      <c r="A197" s="158"/>
      <c r="B197" s="25" t="s">
        <v>81</v>
      </c>
      <c r="C197" s="11">
        <v>5</v>
      </c>
      <c r="D197" s="12">
        <f>(説明!$G$44*1.05/C197)*E$191</f>
        <v>25651.5</v>
      </c>
      <c r="E197" s="149"/>
      <c r="F197" s="149"/>
      <c r="G197" s="149"/>
      <c r="H197" s="149"/>
      <c r="I197" s="149"/>
    </row>
    <row r="198" spans="1:9" ht="15" customHeight="1" thickTop="1" x14ac:dyDescent="0.15">
      <c r="A198" s="159">
        <v>2650</v>
      </c>
      <c r="B198" s="26" t="s">
        <v>68</v>
      </c>
      <c r="C198" s="13">
        <v>13</v>
      </c>
      <c r="D198" s="14">
        <f>(説明!$G$44*1.05/C198)*E$198</f>
        <v>9865.961538461539</v>
      </c>
      <c r="E198" s="150">
        <v>7</v>
      </c>
      <c r="F198" s="150">
        <f>7000*E198</f>
        <v>49000</v>
      </c>
      <c r="G198" s="150">
        <f>A198*2</f>
        <v>5300</v>
      </c>
      <c r="H198" s="150">
        <f>A198+25</f>
        <v>2675</v>
      </c>
      <c r="I198" s="150">
        <f>ROUNDUP(((25*H198^2)+(2853*H198))*0.0001/E198,-2)</f>
        <v>2700</v>
      </c>
    </row>
    <row r="199" spans="1:9" ht="15" customHeight="1" x14ac:dyDescent="0.15">
      <c r="A199" s="157"/>
      <c r="B199" s="23" t="s">
        <v>76</v>
      </c>
      <c r="C199" s="7">
        <v>10</v>
      </c>
      <c r="D199" s="8">
        <f>(説明!$G$44*1.05/C199)*E$198</f>
        <v>12825.75</v>
      </c>
      <c r="E199" s="148"/>
      <c r="F199" s="148"/>
      <c r="G199" s="148"/>
      <c r="H199" s="148"/>
      <c r="I199" s="148"/>
    </row>
    <row r="200" spans="1:9" ht="15" customHeight="1" x14ac:dyDescent="0.15">
      <c r="A200" s="157"/>
      <c r="B200" s="23" t="s">
        <v>77</v>
      </c>
      <c r="C200" s="7">
        <v>8</v>
      </c>
      <c r="D200" s="8">
        <f>(説明!$G$44*1.05/C200)*E$198</f>
        <v>16032.1875</v>
      </c>
      <c r="E200" s="148"/>
      <c r="F200" s="148"/>
      <c r="G200" s="148"/>
      <c r="H200" s="148"/>
      <c r="I200" s="148"/>
    </row>
    <row r="201" spans="1:9" ht="15" customHeight="1" x14ac:dyDescent="0.15">
      <c r="A201" s="157"/>
      <c r="B201" s="23" t="s">
        <v>78</v>
      </c>
      <c r="C201" s="7">
        <v>7</v>
      </c>
      <c r="D201" s="8">
        <f>(説明!$G$44*1.05/C201)*E$198</f>
        <v>18322.5</v>
      </c>
      <c r="E201" s="148"/>
      <c r="F201" s="148"/>
      <c r="G201" s="148"/>
      <c r="H201" s="148"/>
      <c r="I201" s="148"/>
    </row>
    <row r="202" spans="1:9" ht="15" customHeight="1" x14ac:dyDescent="0.15">
      <c r="A202" s="157"/>
      <c r="B202" s="23" t="s">
        <v>79</v>
      </c>
      <c r="C202" s="7">
        <v>6</v>
      </c>
      <c r="D202" s="8">
        <f>(説明!$G$44*1.05/C202)*E$198</f>
        <v>21376.25</v>
      </c>
      <c r="E202" s="148"/>
      <c r="F202" s="148"/>
      <c r="G202" s="148"/>
      <c r="H202" s="148"/>
      <c r="I202" s="148"/>
    </row>
    <row r="203" spans="1:9" ht="15" customHeight="1" x14ac:dyDescent="0.15">
      <c r="A203" s="157"/>
      <c r="B203" s="23" t="s">
        <v>80</v>
      </c>
      <c r="C203" s="7">
        <v>6</v>
      </c>
      <c r="D203" s="8">
        <f>(説明!$G$44*1.05/C203)*E$198</f>
        <v>21376.25</v>
      </c>
      <c r="E203" s="148"/>
      <c r="F203" s="148"/>
      <c r="G203" s="148"/>
      <c r="H203" s="148"/>
      <c r="I203" s="148"/>
    </row>
    <row r="204" spans="1:9" ht="15" customHeight="1" x14ac:dyDescent="0.15">
      <c r="A204" s="162"/>
      <c r="B204" s="71" t="s">
        <v>81</v>
      </c>
      <c r="C204" s="72">
        <v>5</v>
      </c>
      <c r="D204" s="65">
        <f>(説明!$G$44*1.05/C204)*E$198</f>
        <v>25651.5</v>
      </c>
      <c r="E204" s="154"/>
      <c r="F204" s="154"/>
      <c r="G204" s="154"/>
      <c r="H204" s="154"/>
      <c r="I204" s="154"/>
    </row>
    <row r="205" spans="1:9" x14ac:dyDescent="0.15">
      <c r="A205" t="s">
        <v>83</v>
      </c>
      <c r="B205" s="16"/>
      <c r="C205" s="16"/>
      <c r="D205" s="17"/>
      <c r="E205" s="17"/>
      <c r="F205" s="17"/>
      <c r="G205" s="89" t="s">
        <v>67</v>
      </c>
      <c r="H205" s="17"/>
      <c r="I205" s="17"/>
    </row>
    <row r="206" spans="1:9" ht="15" customHeight="1" thickBot="1" x14ac:dyDescent="0.2">
      <c r="A206" s="18" t="s">
        <v>1</v>
      </c>
      <c r="B206" s="19" t="s">
        <v>0</v>
      </c>
      <c r="C206" s="3" t="s">
        <v>6</v>
      </c>
      <c r="D206" s="20" t="s">
        <v>2</v>
      </c>
      <c r="E206" s="155" t="s">
        <v>3</v>
      </c>
      <c r="F206" s="155"/>
      <c r="G206" s="21" t="s">
        <v>4</v>
      </c>
      <c r="H206" s="21"/>
      <c r="I206" s="21" t="s">
        <v>5</v>
      </c>
    </row>
    <row r="207" spans="1:9" ht="15" customHeight="1" x14ac:dyDescent="0.15">
      <c r="A207" s="156">
        <v>2700</v>
      </c>
      <c r="B207" s="22" t="s">
        <v>68</v>
      </c>
      <c r="C207" s="28">
        <v>13</v>
      </c>
      <c r="D207" s="6">
        <f>(説明!$G$44*1.05/C207)*E$207</f>
        <v>9865.961538461539</v>
      </c>
      <c r="E207" s="148">
        <v>7</v>
      </c>
      <c r="F207" s="148">
        <f>7000*E207</f>
        <v>49000</v>
      </c>
      <c r="G207" s="148">
        <f>A207*2</f>
        <v>5400</v>
      </c>
      <c r="H207" s="167">
        <f>A207+25</f>
        <v>2725</v>
      </c>
      <c r="I207" s="167">
        <f>ROUNDUP(((25*H207^2)+(2853*H207))*0.0001/E207,-2)</f>
        <v>2800</v>
      </c>
    </row>
    <row r="208" spans="1:9" ht="15" customHeight="1" x14ac:dyDescent="0.15">
      <c r="A208" s="157"/>
      <c r="B208" s="23" t="s">
        <v>76</v>
      </c>
      <c r="C208" s="7">
        <v>10</v>
      </c>
      <c r="D208" s="8">
        <f>(説明!$G$44*1.05/C208)*E$207</f>
        <v>12825.75</v>
      </c>
      <c r="E208" s="148"/>
      <c r="F208" s="148"/>
      <c r="G208" s="148"/>
      <c r="H208" s="148"/>
      <c r="I208" s="148"/>
    </row>
    <row r="209" spans="1:9" ht="15" customHeight="1" x14ac:dyDescent="0.15">
      <c r="A209" s="157"/>
      <c r="B209" s="23" t="s">
        <v>77</v>
      </c>
      <c r="C209" s="7">
        <v>8</v>
      </c>
      <c r="D209" s="8">
        <f>(説明!$G$44*1.05/C209)*E$207</f>
        <v>16032.1875</v>
      </c>
      <c r="E209" s="148"/>
      <c r="F209" s="148"/>
      <c r="G209" s="148"/>
      <c r="H209" s="148"/>
      <c r="I209" s="148"/>
    </row>
    <row r="210" spans="1:9" ht="15" customHeight="1" x14ac:dyDescent="0.15">
      <c r="A210" s="157"/>
      <c r="B210" s="23" t="s">
        <v>78</v>
      </c>
      <c r="C210" s="7">
        <v>7</v>
      </c>
      <c r="D210" s="8">
        <f>(説明!$G$44*1.05/C210)*E$207</f>
        <v>18322.5</v>
      </c>
      <c r="E210" s="148"/>
      <c r="F210" s="148"/>
      <c r="G210" s="148"/>
      <c r="H210" s="148"/>
      <c r="I210" s="148"/>
    </row>
    <row r="211" spans="1:9" ht="15" customHeight="1" x14ac:dyDescent="0.15">
      <c r="A211" s="157"/>
      <c r="B211" s="23" t="s">
        <v>79</v>
      </c>
      <c r="C211" s="7">
        <v>6</v>
      </c>
      <c r="D211" s="8">
        <f>(説明!$G$44*1.05/C211)*E$207</f>
        <v>21376.25</v>
      </c>
      <c r="E211" s="148"/>
      <c r="F211" s="148"/>
      <c r="G211" s="148"/>
      <c r="H211" s="148"/>
      <c r="I211" s="148"/>
    </row>
    <row r="212" spans="1:9" ht="15" customHeight="1" x14ac:dyDescent="0.15">
      <c r="A212" s="157"/>
      <c r="B212" s="23" t="s">
        <v>80</v>
      </c>
      <c r="C212" s="7">
        <v>5</v>
      </c>
      <c r="D212" s="8">
        <f>(説明!$G$44*1.05/C212)*E$207</f>
        <v>25651.5</v>
      </c>
      <c r="E212" s="148"/>
      <c r="F212" s="148"/>
      <c r="G212" s="148"/>
      <c r="H212" s="148"/>
      <c r="I212" s="148"/>
    </row>
    <row r="213" spans="1:9" ht="15" customHeight="1" thickBot="1" x14ac:dyDescent="0.2">
      <c r="A213" s="160"/>
      <c r="B213" s="24" t="s">
        <v>81</v>
      </c>
      <c r="C213" s="9">
        <v>5</v>
      </c>
      <c r="D213" s="10">
        <f>(説明!$G$44*1.05/C213)*E$207</f>
        <v>25651.5</v>
      </c>
      <c r="E213" s="149"/>
      <c r="F213" s="149"/>
      <c r="G213" s="149"/>
      <c r="H213" s="149"/>
      <c r="I213" s="149"/>
    </row>
    <row r="214" spans="1:9" ht="15" customHeight="1" thickTop="1" x14ac:dyDescent="0.15">
      <c r="A214" s="156">
        <v>2750</v>
      </c>
      <c r="B214" s="22" t="s">
        <v>68</v>
      </c>
      <c r="C214" s="5">
        <v>13</v>
      </c>
      <c r="D214" s="6">
        <f>(説明!$G$44*1.05/C214)*E$214</f>
        <v>9865.961538461539</v>
      </c>
      <c r="E214" s="150">
        <v>7</v>
      </c>
      <c r="F214" s="150">
        <f>7000*E214</f>
        <v>49000</v>
      </c>
      <c r="G214" s="150">
        <f>A214*2</f>
        <v>5500</v>
      </c>
      <c r="H214" s="167">
        <f>A214+25</f>
        <v>2775</v>
      </c>
      <c r="I214" s="150">
        <f>ROUNDUP(((25*H214^2)+(2853*H214))*0.0001/E214,-2)</f>
        <v>2900</v>
      </c>
    </row>
    <row r="215" spans="1:9" ht="15" customHeight="1" x14ac:dyDescent="0.15">
      <c r="A215" s="157"/>
      <c r="B215" s="23" t="s">
        <v>76</v>
      </c>
      <c r="C215" s="7">
        <v>10</v>
      </c>
      <c r="D215" s="8">
        <f>(説明!$G$44*1.05/C215)*E$214</f>
        <v>12825.75</v>
      </c>
      <c r="E215" s="148"/>
      <c r="F215" s="148"/>
      <c r="G215" s="148"/>
      <c r="H215" s="148"/>
      <c r="I215" s="148"/>
    </row>
    <row r="216" spans="1:9" ht="15" customHeight="1" x14ac:dyDescent="0.15">
      <c r="A216" s="157"/>
      <c r="B216" s="23" t="s">
        <v>77</v>
      </c>
      <c r="C216" s="7">
        <v>8</v>
      </c>
      <c r="D216" s="8">
        <f>(説明!$G$44*1.05/C216)*E$214</f>
        <v>16032.1875</v>
      </c>
      <c r="E216" s="148"/>
      <c r="F216" s="148"/>
      <c r="G216" s="148"/>
      <c r="H216" s="148"/>
      <c r="I216" s="148"/>
    </row>
    <row r="217" spans="1:9" ht="15" customHeight="1" x14ac:dyDescent="0.15">
      <c r="A217" s="157"/>
      <c r="B217" s="23" t="s">
        <v>78</v>
      </c>
      <c r="C217" s="7">
        <v>7</v>
      </c>
      <c r="D217" s="8">
        <f>(説明!$G$44*1.05/C217)*E$214</f>
        <v>18322.5</v>
      </c>
      <c r="E217" s="148"/>
      <c r="F217" s="148"/>
      <c r="G217" s="148"/>
      <c r="H217" s="148"/>
      <c r="I217" s="148"/>
    </row>
    <row r="218" spans="1:9" ht="15" customHeight="1" x14ac:dyDescent="0.15">
      <c r="A218" s="157"/>
      <c r="B218" s="23" t="s">
        <v>79</v>
      </c>
      <c r="C218" s="7">
        <v>6</v>
      </c>
      <c r="D218" s="8">
        <f>(説明!$G$44*1.05/C218)*E$214</f>
        <v>21376.25</v>
      </c>
      <c r="E218" s="148"/>
      <c r="F218" s="148"/>
      <c r="G218" s="148"/>
      <c r="H218" s="148"/>
      <c r="I218" s="148"/>
    </row>
    <row r="219" spans="1:9" ht="15" customHeight="1" x14ac:dyDescent="0.15">
      <c r="A219" s="157"/>
      <c r="B219" s="23" t="s">
        <v>80</v>
      </c>
      <c r="C219" s="7">
        <v>5</v>
      </c>
      <c r="D219" s="8">
        <f>(説明!$G$44*1.05/C219)*E$214</f>
        <v>25651.5</v>
      </c>
      <c r="E219" s="148"/>
      <c r="F219" s="148"/>
      <c r="G219" s="148"/>
      <c r="H219" s="148"/>
      <c r="I219" s="148"/>
    </row>
    <row r="220" spans="1:9" ht="15" customHeight="1" thickBot="1" x14ac:dyDescent="0.2">
      <c r="A220" s="158"/>
      <c r="B220" s="25" t="s">
        <v>81</v>
      </c>
      <c r="C220" s="11">
        <v>5</v>
      </c>
      <c r="D220" s="12">
        <f>(説明!$G$44*1.05/C220)*E$214</f>
        <v>25651.5</v>
      </c>
      <c r="E220" s="149"/>
      <c r="F220" s="149"/>
      <c r="G220" s="149"/>
      <c r="H220" s="149"/>
      <c r="I220" s="149"/>
    </row>
    <row r="221" spans="1:9" ht="15" customHeight="1" thickTop="1" x14ac:dyDescent="0.15">
      <c r="A221" s="159">
        <v>2800</v>
      </c>
      <c r="B221" s="26" t="s">
        <v>68</v>
      </c>
      <c r="C221" s="13">
        <v>13</v>
      </c>
      <c r="D221" s="14">
        <f>(説明!$G$44*1.05/C221)*E$221</f>
        <v>9865.961538461539</v>
      </c>
      <c r="E221" s="150">
        <v>7</v>
      </c>
      <c r="F221" s="150">
        <f>7000*E221</f>
        <v>49000</v>
      </c>
      <c r="G221" s="150">
        <f>A221*2</f>
        <v>5600</v>
      </c>
      <c r="H221" s="167">
        <f>A221+25</f>
        <v>2825</v>
      </c>
      <c r="I221" s="150">
        <f>ROUNDUP(((25*H221^2)+(2853*H221))*0.0001/E221,-2)</f>
        <v>3000</v>
      </c>
    </row>
    <row r="222" spans="1:9" ht="15" customHeight="1" x14ac:dyDescent="0.15">
      <c r="A222" s="157"/>
      <c r="B222" s="23" t="s">
        <v>76</v>
      </c>
      <c r="C222" s="7">
        <v>10</v>
      </c>
      <c r="D222" s="8">
        <f>(説明!$G$44*1.05/C222)*E$221</f>
        <v>12825.75</v>
      </c>
      <c r="E222" s="148"/>
      <c r="F222" s="148"/>
      <c r="G222" s="148"/>
      <c r="H222" s="148"/>
      <c r="I222" s="148"/>
    </row>
    <row r="223" spans="1:9" ht="15" customHeight="1" x14ac:dyDescent="0.15">
      <c r="A223" s="157"/>
      <c r="B223" s="23" t="s">
        <v>77</v>
      </c>
      <c r="C223" s="7">
        <v>8</v>
      </c>
      <c r="D223" s="8">
        <f>(説明!$G$44*1.05/C223)*E$221</f>
        <v>16032.1875</v>
      </c>
      <c r="E223" s="148"/>
      <c r="F223" s="148"/>
      <c r="G223" s="148"/>
      <c r="H223" s="148"/>
      <c r="I223" s="148"/>
    </row>
    <row r="224" spans="1:9" ht="15" customHeight="1" x14ac:dyDescent="0.15">
      <c r="A224" s="157"/>
      <c r="B224" s="23" t="s">
        <v>78</v>
      </c>
      <c r="C224" s="7">
        <v>7</v>
      </c>
      <c r="D224" s="8">
        <f>(説明!$G$44*1.05/C224)*E$221</f>
        <v>18322.5</v>
      </c>
      <c r="E224" s="148"/>
      <c r="F224" s="148"/>
      <c r="G224" s="148"/>
      <c r="H224" s="148"/>
      <c r="I224" s="148"/>
    </row>
    <row r="225" spans="1:9" ht="15" customHeight="1" x14ac:dyDescent="0.15">
      <c r="A225" s="157"/>
      <c r="B225" s="23" t="s">
        <v>79</v>
      </c>
      <c r="C225" s="7">
        <v>6</v>
      </c>
      <c r="D225" s="8">
        <f>(説明!$G$44*1.05/C225)*E$221</f>
        <v>21376.25</v>
      </c>
      <c r="E225" s="148"/>
      <c r="F225" s="148"/>
      <c r="G225" s="148"/>
      <c r="H225" s="148"/>
      <c r="I225" s="148"/>
    </row>
    <row r="226" spans="1:9" ht="15" customHeight="1" x14ac:dyDescent="0.15">
      <c r="A226" s="157"/>
      <c r="B226" s="23" t="s">
        <v>80</v>
      </c>
      <c r="C226" s="7">
        <v>5</v>
      </c>
      <c r="D226" s="8">
        <f>(説明!$G$44*1.05/C226)*E$221</f>
        <v>25651.5</v>
      </c>
      <c r="E226" s="148"/>
      <c r="F226" s="148"/>
      <c r="G226" s="148"/>
      <c r="H226" s="148"/>
      <c r="I226" s="148"/>
    </row>
    <row r="227" spans="1:9" ht="15" customHeight="1" thickBot="1" x14ac:dyDescent="0.2">
      <c r="A227" s="158"/>
      <c r="B227" s="25" t="s">
        <v>81</v>
      </c>
      <c r="C227" s="11">
        <v>5</v>
      </c>
      <c r="D227" s="12">
        <f>(説明!$G$44*1.05/C227)*E$221</f>
        <v>25651.5</v>
      </c>
      <c r="E227" s="148"/>
      <c r="F227" s="148"/>
      <c r="G227" s="148"/>
      <c r="H227" s="148"/>
      <c r="I227" s="148"/>
    </row>
    <row r="228" spans="1:9" ht="15" customHeight="1" thickTop="1" x14ac:dyDescent="0.15">
      <c r="A228" s="161">
        <v>2850</v>
      </c>
      <c r="B228" s="68" t="s">
        <v>68</v>
      </c>
      <c r="C228" s="69">
        <v>13</v>
      </c>
      <c r="D228" s="70">
        <f>(説明!$G$44*1.05/C228)*E$228</f>
        <v>11275.384615384615</v>
      </c>
      <c r="E228" s="151">
        <v>8</v>
      </c>
      <c r="F228" s="151">
        <f>7000*E228</f>
        <v>56000</v>
      </c>
      <c r="G228" s="151">
        <f>A228*2</f>
        <v>5700</v>
      </c>
      <c r="H228" s="151">
        <f>A228+25</f>
        <v>2875</v>
      </c>
      <c r="I228" s="151">
        <f>ROUNDUP(((25*H228^2)+(2853*H228))*0.0001/E228,-2)</f>
        <v>2700</v>
      </c>
    </row>
    <row r="229" spans="1:9" ht="15" customHeight="1" x14ac:dyDescent="0.15">
      <c r="A229" s="157"/>
      <c r="B229" s="23" t="s">
        <v>76</v>
      </c>
      <c r="C229" s="7">
        <v>11</v>
      </c>
      <c r="D229" s="8">
        <f>(説明!$G$44*1.05/C229)*E$228</f>
        <v>13325.454545454546</v>
      </c>
      <c r="E229" s="148"/>
      <c r="F229" s="148"/>
      <c r="G229" s="148"/>
      <c r="H229" s="148"/>
      <c r="I229" s="148"/>
    </row>
    <row r="230" spans="1:9" ht="15" customHeight="1" x14ac:dyDescent="0.15">
      <c r="A230" s="157"/>
      <c r="B230" s="23" t="s">
        <v>77</v>
      </c>
      <c r="C230" s="7">
        <v>9</v>
      </c>
      <c r="D230" s="8">
        <f>(説明!$G$44*1.05/C230)*E$228</f>
        <v>16286.666666666666</v>
      </c>
      <c r="E230" s="148"/>
      <c r="F230" s="148"/>
      <c r="G230" s="148"/>
      <c r="H230" s="148"/>
      <c r="I230" s="148"/>
    </row>
    <row r="231" spans="1:9" ht="15" customHeight="1" x14ac:dyDescent="0.15">
      <c r="A231" s="157"/>
      <c r="B231" s="23" t="s">
        <v>78</v>
      </c>
      <c r="C231" s="7">
        <v>7</v>
      </c>
      <c r="D231" s="8">
        <f>(説明!$G$44*1.05/C231)*E$228</f>
        <v>20940</v>
      </c>
      <c r="E231" s="148"/>
      <c r="F231" s="148"/>
      <c r="G231" s="148"/>
      <c r="H231" s="148"/>
      <c r="I231" s="148"/>
    </row>
    <row r="232" spans="1:9" ht="15" customHeight="1" x14ac:dyDescent="0.15">
      <c r="A232" s="157"/>
      <c r="B232" s="23" t="s">
        <v>79</v>
      </c>
      <c r="C232" s="7">
        <v>6</v>
      </c>
      <c r="D232" s="8">
        <f>(説明!$G$44*1.05/C232)*E$228</f>
        <v>24430</v>
      </c>
      <c r="E232" s="148"/>
      <c r="F232" s="148"/>
      <c r="G232" s="148"/>
      <c r="H232" s="148"/>
      <c r="I232" s="148"/>
    </row>
    <row r="233" spans="1:9" ht="15" customHeight="1" x14ac:dyDescent="0.15">
      <c r="A233" s="157"/>
      <c r="B233" s="23" t="s">
        <v>80</v>
      </c>
      <c r="C233" s="7">
        <v>6</v>
      </c>
      <c r="D233" s="8">
        <f>(説明!$G$44*1.05/C233)*E$228</f>
        <v>24430</v>
      </c>
      <c r="E233" s="148"/>
      <c r="F233" s="148"/>
      <c r="G233" s="148"/>
      <c r="H233" s="148"/>
      <c r="I233" s="148"/>
    </row>
    <row r="234" spans="1:9" ht="15" customHeight="1" thickBot="1" x14ac:dyDescent="0.2">
      <c r="A234" s="160"/>
      <c r="B234" s="24" t="s">
        <v>81</v>
      </c>
      <c r="C234" s="9">
        <v>5</v>
      </c>
      <c r="D234" s="10">
        <f>(説明!$G$44*1.05/C234)*E$228</f>
        <v>29316</v>
      </c>
      <c r="E234" s="149"/>
      <c r="F234" s="149"/>
      <c r="G234" s="149"/>
      <c r="H234" s="149"/>
      <c r="I234" s="149"/>
    </row>
    <row r="235" spans="1:9" ht="15" customHeight="1" thickTop="1" x14ac:dyDescent="0.15">
      <c r="A235" s="159">
        <v>2900</v>
      </c>
      <c r="B235" s="26" t="s">
        <v>68</v>
      </c>
      <c r="C235" s="13">
        <v>13</v>
      </c>
      <c r="D235" s="14">
        <f>(説明!$G$44*1.05/C235)*E$235</f>
        <v>11275.384615384615</v>
      </c>
      <c r="E235" s="150">
        <v>8</v>
      </c>
      <c r="F235" s="150">
        <f>7000*E235</f>
        <v>56000</v>
      </c>
      <c r="G235" s="150">
        <f>A235*2</f>
        <v>5800</v>
      </c>
      <c r="H235" s="167">
        <f>A235+25</f>
        <v>2925</v>
      </c>
      <c r="I235" s="150">
        <f>ROUNDUP(((25*H235^2)+(2853*H235))*0.0001/E235,-2)</f>
        <v>2800</v>
      </c>
    </row>
    <row r="236" spans="1:9" ht="15" customHeight="1" x14ac:dyDescent="0.15">
      <c r="A236" s="157"/>
      <c r="B236" s="23" t="s">
        <v>76</v>
      </c>
      <c r="C236" s="7">
        <v>11</v>
      </c>
      <c r="D236" s="8">
        <f>(説明!$G$44*1.05/C236)*E$235</f>
        <v>13325.454545454546</v>
      </c>
      <c r="E236" s="148"/>
      <c r="F236" s="148"/>
      <c r="G236" s="148"/>
      <c r="H236" s="148"/>
      <c r="I236" s="148"/>
    </row>
    <row r="237" spans="1:9" ht="15" customHeight="1" x14ac:dyDescent="0.15">
      <c r="A237" s="157"/>
      <c r="B237" s="23" t="s">
        <v>77</v>
      </c>
      <c r="C237" s="7">
        <v>9</v>
      </c>
      <c r="D237" s="8">
        <f>(説明!$G$44*1.05/C237)*E$235</f>
        <v>16286.666666666666</v>
      </c>
      <c r="E237" s="148"/>
      <c r="F237" s="148"/>
      <c r="G237" s="148"/>
      <c r="H237" s="148"/>
      <c r="I237" s="148"/>
    </row>
    <row r="238" spans="1:9" ht="15" customHeight="1" x14ac:dyDescent="0.15">
      <c r="A238" s="157"/>
      <c r="B238" s="23" t="s">
        <v>78</v>
      </c>
      <c r="C238" s="7">
        <v>7</v>
      </c>
      <c r="D238" s="8">
        <f>(説明!$G$44*1.05/C238)*E$235</f>
        <v>20940</v>
      </c>
      <c r="E238" s="148"/>
      <c r="F238" s="148"/>
      <c r="G238" s="148"/>
      <c r="H238" s="148"/>
      <c r="I238" s="148"/>
    </row>
    <row r="239" spans="1:9" ht="15" customHeight="1" x14ac:dyDescent="0.15">
      <c r="A239" s="157"/>
      <c r="B239" s="23" t="s">
        <v>79</v>
      </c>
      <c r="C239" s="7">
        <v>6</v>
      </c>
      <c r="D239" s="8">
        <f>(説明!$G$44*1.05/C239)*E$235</f>
        <v>24430</v>
      </c>
      <c r="E239" s="148"/>
      <c r="F239" s="148"/>
      <c r="G239" s="148"/>
      <c r="H239" s="148"/>
      <c r="I239" s="148"/>
    </row>
    <row r="240" spans="1:9" ht="15" customHeight="1" x14ac:dyDescent="0.15">
      <c r="A240" s="157"/>
      <c r="B240" s="23" t="s">
        <v>80</v>
      </c>
      <c r="C240" s="7">
        <v>6</v>
      </c>
      <c r="D240" s="8">
        <f>(説明!$G$44*1.05/C240)*E$235</f>
        <v>24430</v>
      </c>
      <c r="E240" s="148"/>
      <c r="F240" s="148"/>
      <c r="G240" s="148"/>
      <c r="H240" s="148"/>
      <c r="I240" s="148"/>
    </row>
    <row r="241" spans="1:9" ht="15" customHeight="1" thickBot="1" x14ac:dyDescent="0.2">
      <c r="A241" s="160"/>
      <c r="B241" s="24" t="s">
        <v>81</v>
      </c>
      <c r="C241" s="9">
        <v>5</v>
      </c>
      <c r="D241" s="10">
        <f>(説明!$G$44*1.05/C241)*E$235</f>
        <v>29316</v>
      </c>
      <c r="E241" s="149"/>
      <c r="F241" s="149"/>
      <c r="G241" s="148"/>
      <c r="H241" s="149"/>
      <c r="I241" s="149"/>
    </row>
    <row r="242" spans="1:9" ht="15" customHeight="1" thickTop="1" x14ac:dyDescent="0.15">
      <c r="A242" s="159">
        <v>2950</v>
      </c>
      <c r="B242" s="26" t="s">
        <v>68</v>
      </c>
      <c r="C242" s="13">
        <v>13</v>
      </c>
      <c r="D242" s="14">
        <f>(説明!$G$44*1.05/C242)*E$242</f>
        <v>11275.384615384615</v>
      </c>
      <c r="E242" s="150">
        <v>8</v>
      </c>
      <c r="F242" s="150">
        <f>7000*E242</f>
        <v>56000</v>
      </c>
      <c r="G242" s="150">
        <f>A242*2</f>
        <v>5900</v>
      </c>
      <c r="H242" s="150">
        <f>A242+25</f>
        <v>2975</v>
      </c>
      <c r="I242" s="150">
        <f>ROUNDUP(((25*H242^2)+(2853*H242))*0.0001/E242,-2)</f>
        <v>2900</v>
      </c>
    </row>
    <row r="243" spans="1:9" ht="15" customHeight="1" x14ac:dyDescent="0.15">
      <c r="A243" s="157"/>
      <c r="B243" s="23" t="s">
        <v>76</v>
      </c>
      <c r="C243" s="7">
        <v>10</v>
      </c>
      <c r="D243" s="8">
        <f>(説明!$G$44*1.05/C243)*E$242</f>
        <v>14658</v>
      </c>
      <c r="E243" s="148"/>
      <c r="F243" s="148"/>
      <c r="G243" s="148"/>
      <c r="H243" s="148"/>
      <c r="I243" s="148"/>
    </row>
    <row r="244" spans="1:9" ht="15" customHeight="1" x14ac:dyDescent="0.15">
      <c r="A244" s="157"/>
      <c r="B244" s="23" t="s">
        <v>77</v>
      </c>
      <c r="C244" s="7">
        <v>9</v>
      </c>
      <c r="D244" s="8">
        <f>(説明!$G$44*1.05/C244)*E$242</f>
        <v>16286.666666666666</v>
      </c>
      <c r="E244" s="148"/>
      <c r="F244" s="148"/>
      <c r="G244" s="148"/>
      <c r="H244" s="148"/>
      <c r="I244" s="148"/>
    </row>
    <row r="245" spans="1:9" ht="15" customHeight="1" x14ac:dyDescent="0.15">
      <c r="A245" s="157"/>
      <c r="B245" s="23" t="s">
        <v>78</v>
      </c>
      <c r="C245" s="7">
        <v>7</v>
      </c>
      <c r="D245" s="8">
        <f>(説明!$G$44*1.05/C245)*E$242</f>
        <v>20940</v>
      </c>
      <c r="E245" s="148"/>
      <c r="F245" s="148"/>
      <c r="G245" s="148"/>
      <c r="H245" s="148"/>
      <c r="I245" s="148"/>
    </row>
    <row r="246" spans="1:9" ht="15" customHeight="1" x14ac:dyDescent="0.15">
      <c r="A246" s="157"/>
      <c r="B246" s="23" t="s">
        <v>79</v>
      </c>
      <c r="C246" s="7">
        <v>6</v>
      </c>
      <c r="D246" s="8">
        <f>(説明!$G$44*1.05/C246)*E$242</f>
        <v>24430</v>
      </c>
      <c r="E246" s="148"/>
      <c r="F246" s="148"/>
      <c r="G246" s="148"/>
      <c r="H246" s="148"/>
      <c r="I246" s="148"/>
    </row>
    <row r="247" spans="1:9" ht="15" customHeight="1" x14ac:dyDescent="0.15">
      <c r="A247" s="157"/>
      <c r="B247" s="23" t="s">
        <v>80</v>
      </c>
      <c r="C247" s="7">
        <v>6</v>
      </c>
      <c r="D247" s="8">
        <f>(説明!$G$44*1.05/C247)*E$242</f>
        <v>24430</v>
      </c>
      <c r="E247" s="148"/>
      <c r="F247" s="148"/>
      <c r="G247" s="148"/>
      <c r="H247" s="148"/>
      <c r="I247" s="148"/>
    </row>
    <row r="248" spans="1:9" ht="15" customHeight="1" thickBot="1" x14ac:dyDescent="0.2">
      <c r="A248" s="160"/>
      <c r="B248" s="24" t="s">
        <v>81</v>
      </c>
      <c r="C248" s="9">
        <v>5</v>
      </c>
      <c r="D248" s="10">
        <f>(説明!$G$44*1.05/C248)*E$242</f>
        <v>29316</v>
      </c>
      <c r="E248" s="149"/>
      <c r="F248" s="149"/>
      <c r="G248" s="149"/>
      <c r="H248" s="149"/>
      <c r="I248" s="149"/>
    </row>
    <row r="249" spans="1:9" ht="15" customHeight="1" thickTop="1" x14ac:dyDescent="0.15">
      <c r="A249" s="159">
        <v>3000</v>
      </c>
      <c r="B249" s="26" t="s">
        <v>68</v>
      </c>
      <c r="C249" s="13">
        <v>13</v>
      </c>
      <c r="D249" s="14">
        <f>(説明!$G$44*1.05/C249)*E$249</f>
        <v>11275.384615384615</v>
      </c>
      <c r="E249" s="150">
        <v>8</v>
      </c>
      <c r="F249" s="150">
        <f>7000*E249</f>
        <v>56000</v>
      </c>
      <c r="G249" s="150">
        <f>A249*2</f>
        <v>6000</v>
      </c>
      <c r="H249" s="167">
        <f>A249+25</f>
        <v>3025</v>
      </c>
      <c r="I249" s="150">
        <f>ROUNDUP(((25*H249^2)+(2853*H249))*0.0001/E249,-2)</f>
        <v>3000</v>
      </c>
    </row>
    <row r="250" spans="1:9" ht="15" customHeight="1" x14ac:dyDescent="0.15">
      <c r="A250" s="157"/>
      <c r="B250" s="23" t="s">
        <v>76</v>
      </c>
      <c r="C250" s="7">
        <v>10</v>
      </c>
      <c r="D250" s="8">
        <f>(説明!$G$44*1.05/C250)*E$249</f>
        <v>14658</v>
      </c>
      <c r="E250" s="148"/>
      <c r="F250" s="148"/>
      <c r="G250" s="148"/>
      <c r="H250" s="148"/>
      <c r="I250" s="148"/>
    </row>
    <row r="251" spans="1:9" ht="15" customHeight="1" x14ac:dyDescent="0.15">
      <c r="A251" s="157"/>
      <c r="B251" s="23" t="s">
        <v>77</v>
      </c>
      <c r="C251" s="7">
        <v>9</v>
      </c>
      <c r="D251" s="8">
        <f>(説明!$G$44*1.05/C251)*E$249</f>
        <v>16286.666666666666</v>
      </c>
      <c r="E251" s="148"/>
      <c r="F251" s="148"/>
      <c r="G251" s="148"/>
      <c r="H251" s="148"/>
      <c r="I251" s="148"/>
    </row>
    <row r="252" spans="1:9" ht="15" customHeight="1" x14ac:dyDescent="0.15">
      <c r="A252" s="157"/>
      <c r="B252" s="23" t="s">
        <v>78</v>
      </c>
      <c r="C252" s="7">
        <v>7</v>
      </c>
      <c r="D252" s="8">
        <f>(説明!$G$44*1.05/C252)*E$249</f>
        <v>20940</v>
      </c>
      <c r="E252" s="148"/>
      <c r="F252" s="148"/>
      <c r="G252" s="148"/>
      <c r="H252" s="148"/>
      <c r="I252" s="148"/>
    </row>
    <row r="253" spans="1:9" ht="15" customHeight="1" x14ac:dyDescent="0.15">
      <c r="A253" s="157"/>
      <c r="B253" s="23" t="s">
        <v>79</v>
      </c>
      <c r="C253" s="7">
        <v>6</v>
      </c>
      <c r="D253" s="8">
        <f>(説明!$G$44*1.05/C253)*E$249</f>
        <v>24430</v>
      </c>
      <c r="E253" s="148"/>
      <c r="F253" s="148"/>
      <c r="G253" s="148"/>
      <c r="H253" s="148"/>
      <c r="I253" s="148"/>
    </row>
    <row r="254" spans="1:9" ht="15" customHeight="1" x14ac:dyDescent="0.15">
      <c r="A254" s="157"/>
      <c r="B254" s="23" t="s">
        <v>80</v>
      </c>
      <c r="C254" s="7">
        <v>6</v>
      </c>
      <c r="D254" s="8">
        <f>(説明!$G$44*1.05/C254)*E$249</f>
        <v>24430</v>
      </c>
      <c r="E254" s="148"/>
      <c r="F254" s="148"/>
      <c r="G254" s="148"/>
      <c r="H254" s="148"/>
      <c r="I254" s="148"/>
    </row>
    <row r="255" spans="1:9" ht="15" customHeight="1" thickBot="1" x14ac:dyDescent="0.2">
      <c r="A255" s="157"/>
      <c r="B255" s="23" t="s">
        <v>81</v>
      </c>
      <c r="C255" s="7">
        <v>5</v>
      </c>
      <c r="D255" s="8">
        <f>(説明!$G$44*1.05/C255)*E$249</f>
        <v>29316</v>
      </c>
      <c r="E255" s="153"/>
      <c r="F255" s="153"/>
      <c r="G255" s="153"/>
      <c r="H255" s="149"/>
      <c r="I255" s="153"/>
    </row>
    <row r="256" spans="1:9" ht="14.25" thickTop="1" x14ac:dyDescent="0.15">
      <c r="A256" s="15"/>
      <c r="B256" s="16"/>
      <c r="C256" s="16"/>
      <c r="D256" s="17"/>
      <c r="E256" s="17"/>
      <c r="F256" s="17"/>
      <c r="G256" s="17"/>
      <c r="H256" s="17"/>
      <c r="I256" s="17"/>
    </row>
  </sheetData>
  <mergeCells count="215">
    <mergeCell ref="H235:H241"/>
    <mergeCell ref="H228:H234"/>
    <mergeCell ref="H221:H227"/>
    <mergeCell ref="H249:H255"/>
    <mergeCell ref="H242:H248"/>
    <mergeCell ref="I221:I227"/>
    <mergeCell ref="I249:I255"/>
    <mergeCell ref="I242:I248"/>
    <mergeCell ref="I235:I241"/>
    <mergeCell ref="I228:I234"/>
    <mergeCell ref="H214:H220"/>
    <mergeCell ref="H207:H213"/>
    <mergeCell ref="H198:H204"/>
    <mergeCell ref="H191:H197"/>
    <mergeCell ref="H184:H190"/>
    <mergeCell ref="H177:H183"/>
    <mergeCell ref="H170:H176"/>
    <mergeCell ref="H163:H169"/>
    <mergeCell ref="H126:H132"/>
    <mergeCell ref="I147:I153"/>
    <mergeCell ref="I140:I146"/>
    <mergeCell ref="H38:H44"/>
    <mergeCell ref="H156:H162"/>
    <mergeCell ref="H147:H153"/>
    <mergeCell ref="H140:H146"/>
    <mergeCell ref="H133:H139"/>
    <mergeCell ref="H31:H37"/>
    <mergeCell ref="H89:H95"/>
    <mergeCell ref="H82:H88"/>
    <mergeCell ref="H75:H81"/>
    <mergeCell ref="H68:H74"/>
    <mergeCell ref="H61:H67"/>
    <mergeCell ref="H54:H60"/>
    <mergeCell ref="H45:H51"/>
    <mergeCell ref="H119:H125"/>
    <mergeCell ref="H112:H118"/>
    <mergeCell ref="H105:H111"/>
    <mergeCell ref="H96:H102"/>
    <mergeCell ref="I68:I74"/>
    <mergeCell ref="I61:I67"/>
    <mergeCell ref="I54:I60"/>
    <mergeCell ref="I96:I102"/>
    <mergeCell ref="I89:I95"/>
    <mergeCell ref="I214:I220"/>
    <mergeCell ref="I207:I213"/>
    <mergeCell ref="I198:I204"/>
    <mergeCell ref="I191:I197"/>
    <mergeCell ref="I184:I190"/>
    <mergeCell ref="I177:I183"/>
    <mergeCell ref="I170:I176"/>
    <mergeCell ref="I163:I169"/>
    <mergeCell ref="I156:I162"/>
    <mergeCell ref="I82:I88"/>
    <mergeCell ref="I75:I81"/>
    <mergeCell ref="I133:I139"/>
    <mergeCell ref="I126:I132"/>
    <mergeCell ref="I119:I125"/>
    <mergeCell ref="I112:I118"/>
    <mergeCell ref="I105:I111"/>
    <mergeCell ref="I3:I9"/>
    <mergeCell ref="I10:I16"/>
    <mergeCell ref="I24:I30"/>
    <mergeCell ref="I17:I23"/>
    <mergeCell ref="H24:H30"/>
    <mergeCell ref="H17:H23"/>
    <mergeCell ref="H10:H16"/>
    <mergeCell ref="I45:I51"/>
    <mergeCell ref="I38:I44"/>
    <mergeCell ref="I31:I37"/>
    <mergeCell ref="H3:H9"/>
    <mergeCell ref="F3:F9"/>
    <mergeCell ref="F31:F37"/>
    <mergeCell ref="F24:F30"/>
    <mergeCell ref="F17:F23"/>
    <mergeCell ref="F10:F16"/>
    <mergeCell ref="G3:G9"/>
    <mergeCell ref="G45:G51"/>
    <mergeCell ref="G38:G44"/>
    <mergeCell ref="G31:G37"/>
    <mergeCell ref="G24:G30"/>
    <mergeCell ref="F82:F88"/>
    <mergeCell ref="F75:F81"/>
    <mergeCell ref="A31:A37"/>
    <mergeCell ref="E2:F2"/>
    <mergeCell ref="A45:A51"/>
    <mergeCell ref="A38:A44"/>
    <mergeCell ref="E31:E37"/>
    <mergeCell ref="E24:E30"/>
    <mergeCell ref="E17:E23"/>
    <mergeCell ref="E10:E16"/>
    <mergeCell ref="E3:E9"/>
    <mergeCell ref="A3:A9"/>
    <mergeCell ref="A24:A30"/>
    <mergeCell ref="A17:A23"/>
    <mergeCell ref="A10:A16"/>
    <mergeCell ref="A75:A81"/>
    <mergeCell ref="E75:E81"/>
    <mergeCell ref="A82:A88"/>
    <mergeCell ref="E82:E88"/>
    <mergeCell ref="E38:E44"/>
    <mergeCell ref="E53:F53"/>
    <mergeCell ref="A54:A60"/>
    <mergeCell ref="E54:E60"/>
    <mergeCell ref="F38:F44"/>
    <mergeCell ref="A61:A67"/>
    <mergeCell ref="E61:E67"/>
    <mergeCell ref="A68:A74"/>
    <mergeCell ref="F45:F51"/>
    <mergeCell ref="F54:F60"/>
    <mergeCell ref="F61:F67"/>
    <mergeCell ref="E45:E51"/>
    <mergeCell ref="E68:E74"/>
    <mergeCell ref="F68:F74"/>
    <mergeCell ref="E105:E111"/>
    <mergeCell ref="A112:A118"/>
    <mergeCell ref="E112:E118"/>
    <mergeCell ref="A119:A125"/>
    <mergeCell ref="E119:E125"/>
    <mergeCell ref="A105:A111"/>
    <mergeCell ref="E89:E95"/>
    <mergeCell ref="A96:A102"/>
    <mergeCell ref="E96:E102"/>
    <mergeCell ref="E104:F104"/>
    <mergeCell ref="F89:F95"/>
    <mergeCell ref="A89:A95"/>
    <mergeCell ref="F112:F118"/>
    <mergeCell ref="F105:F111"/>
    <mergeCell ref="F96:F102"/>
    <mergeCell ref="A140:A146"/>
    <mergeCell ref="E140:E146"/>
    <mergeCell ref="A147:A153"/>
    <mergeCell ref="E147:E153"/>
    <mergeCell ref="A126:A132"/>
    <mergeCell ref="E126:E132"/>
    <mergeCell ref="A133:A139"/>
    <mergeCell ref="E133:E139"/>
    <mergeCell ref="F147:F153"/>
    <mergeCell ref="A170:A176"/>
    <mergeCell ref="E170:E176"/>
    <mergeCell ref="A177:A183"/>
    <mergeCell ref="E177:E183"/>
    <mergeCell ref="A156:A162"/>
    <mergeCell ref="E156:E162"/>
    <mergeCell ref="A163:A169"/>
    <mergeCell ref="E163:E169"/>
    <mergeCell ref="F156:F162"/>
    <mergeCell ref="A198:A204"/>
    <mergeCell ref="E198:E204"/>
    <mergeCell ref="E206:F206"/>
    <mergeCell ref="A207:A213"/>
    <mergeCell ref="E207:E213"/>
    <mergeCell ref="F198:F204"/>
    <mergeCell ref="A184:A190"/>
    <mergeCell ref="E184:E190"/>
    <mergeCell ref="A191:A197"/>
    <mergeCell ref="E191:E197"/>
    <mergeCell ref="A242:A248"/>
    <mergeCell ref="E242:E248"/>
    <mergeCell ref="A249:A255"/>
    <mergeCell ref="E249:E255"/>
    <mergeCell ref="A228:A234"/>
    <mergeCell ref="E228:E234"/>
    <mergeCell ref="A235:A241"/>
    <mergeCell ref="E235:E241"/>
    <mergeCell ref="A214:A220"/>
    <mergeCell ref="E214:E220"/>
    <mergeCell ref="A221:A227"/>
    <mergeCell ref="E221:E227"/>
    <mergeCell ref="F221:F227"/>
    <mergeCell ref="F249:F255"/>
    <mergeCell ref="F242:F248"/>
    <mergeCell ref="F235:F241"/>
    <mergeCell ref="F228:F234"/>
    <mergeCell ref="F214:F220"/>
    <mergeCell ref="F207:F213"/>
    <mergeCell ref="F191:F197"/>
    <mergeCell ref="F184:F190"/>
    <mergeCell ref="F126:F132"/>
    <mergeCell ref="F119:F125"/>
    <mergeCell ref="G156:G162"/>
    <mergeCell ref="G198:G204"/>
    <mergeCell ref="G191:G197"/>
    <mergeCell ref="G184:G190"/>
    <mergeCell ref="G177:G183"/>
    <mergeCell ref="G147:G153"/>
    <mergeCell ref="G140:G146"/>
    <mergeCell ref="G133:G139"/>
    <mergeCell ref="G126:G132"/>
    <mergeCell ref="F177:F183"/>
    <mergeCell ref="F140:F146"/>
    <mergeCell ref="F133:F139"/>
    <mergeCell ref="E155:F155"/>
    <mergeCell ref="F170:F176"/>
    <mergeCell ref="F163:F169"/>
    <mergeCell ref="G54:G60"/>
    <mergeCell ref="G89:G95"/>
    <mergeCell ref="G82:G88"/>
    <mergeCell ref="G75:G81"/>
    <mergeCell ref="G17:G23"/>
    <mergeCell ref="G10:G16"/>
    <mergeCell ref="G214:G220"/>
    <mergeCell ref="G207:G213"/>
    <mergeCell ref="G249:G255"/>
    <mergeCell ref="G228:G234"/>
    <mergeCell ref="G221:G227"/>
    <mergeCell ref="G235:G241"/>
    <mergeCell ref="G242:G248"/>
    <mergeCell ref="G170:G176"/>
    <mergeCell ref="G163:G169"/>
    <mergeCell ref="G68:G74"/>
    <mergeCell ref="G61:G67"/>
    <mergeCell ref="G119:G125"/>
    <mergeCell ref="G112:G118"/>
    <mergeCell ref="G105:G111"/>
    <mergeCell ref="G96:G102"/>
  </mergeCells>
  <phoneticPr fontId="2"/>
  <pageMargins left="0.75" right="0.7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FFFF"/>
  </sheetPr>
  <dimension ref="A1:L256"/>
  <sheetViews>
    <sheetView zoomScaleNormal="100" workbookViewId="0"/>
  </sheetViews>
  <sheetFormatPr defaultRowHeight="13.5" x14ac:dyDescent="0.15"/>
  <cols>
    <col min="1" max="1" width="13.5" bestFit="1" customWidth="1"/>
    <col min="2" max="2" width="14.25" bestFit="1" customWidth="1"/>
    <col min="3" max="3" width="8.5" customWidth="1"/>
    <col min="8" max="8" width="0" hidden="1" customWidth="1"/>
    <col min="11" max="11" width="4.5" customWidth="1"/>
    <col min="12" max="12" width="2.875" customWidth="1"/>
  </cols>
  <sheetData>
    <row r="1" spans="1:12" x14ac:dyDescent="0.15">
      <c r="A1" t="s">
        <v>86</v>
      </c>
      <c r="D1" t="s">
        <v>95</v>
      </c>
      <c r="G1" s="27"/>
      <c r="I1" s="88" t="s">
        <v>66</v>
      </c>
    </row>
    <row r="2" spans="1:12" ht="15" customHeight="1" thickBot="1" x14ac:dyDescent="0.2">
      <c r="A2" s="1" t="s">
        <v>1</v>
      </c>
      <c r="B2" s="1" t="s">
        <v>0</v>
      </c>
      <c r="C2" s="34" t="s">
        <v>6</v>
      </c>
      <c r="D2" s="3" t="s">
        <v>2</v>
      </c>
      <c r="E2" s="163" t="s">
        <v>3</v>
      </c>
      <c r="F2" s="163"/>
      <c r="G2" s="2" t="s">
        <v>4</v>
      </c>
      <c r="H2" s="2"/>
      <c r="I2" s="2" t="s">
        <v>5</v>
      </c>
    </row>
    <row r="3" spans="1:12" ht="15" customHeight="1" x14ac:dyDescent="0.15">
      <c r="A3" s="156">
        <v>1550</v>
      </c>
      <c r="B3" s="29" t="s">
        <v>68</v>
      </c>
      <c r="C3" s="35">
        <v>12</v>
      </c>
      <c r="D3" s="6">
        <f>(説明!$G$45*1.05/C3)*E$3</f>
        <v>19036.5</v>
      </c>
      <c r="E3" s="148">
        <v>4</v>
      </c>
      <c r="F3" s="148">
        <f>7000*E3</f>
        <v>28000</v>
      </c>
      <c r="G3" s="148">
        <f>A3*2</f>
        <v>3100</v>
      </c>
      <c r="H3" s="167">
        <f>A3+25</f>
        <v>1575</v>
      </c>
      <c r="I3" s="167">
        <f>ROUNDUP(((25*H3^2)+(2853*H3))*0.0001/E3,-2)</f>
        <v>1700</v>
      </c>
      <c r="K3" s="4"/>
      <c r="L3" s="4"/>
    </row>
    <row r="4" spans="1:12" ht="15" customHeight="1" x14ac:dyDescent="0.15">
      <c r="A4" s="157"/>
      <c r="B4" s="30" t="s">
        <v>76</v>
      </c>
      <c r="C4" s="36">
        <v>10</v>
      </c>
      <c r="D4" s="8">
        <f>(説明!$G$45*1.05/C4)*E$3</f>
        <v>22843.8</v>
      </c>
      <c r="E4" s="148"/>
      <c r="F4" s="148"/>
      <c r="G4" s="148"/>
      <c r="H4" s="148"/>
      <c r="I4" s="148"/>
      <c r="K4" s="4"/>
      <c r="L4" s="4"/>
    </row>
    <row r="5" spans="1:12" ht="15" customHeight="1" x14ac:dyDescent="0.15">
      <c r="A5" s="157"/>
      <c r="B5" s="30" t="s">
        <v>77</v>
      </c>
      <c r="C5" s="36">
        <v>8</v>
      </c>
      <c r="D5" s="8">
        <f>(説明!$G$45*1.05/C5)*E$3</f>
        <v>28554.75</v>
      </c>
      <c r="E5" s="148"/>
      <c r="F5" s="148"/>
      <c r="G5" s="148"/>
      <c r="H5" s="148"/>
      <c r="I5" s="148"/>
      <c r="K5" s="4"/>
      <c r="L5" s="4"/>
    </row>
    <row r="6" spans="1:12" ht="15" customHeight="1" x14ac:dyDescent="0.15">
      <c r="A6" s="157"/>
      <c r="B6" s="30" t="s">
        <v>78</v>
      </c>
      <c r="C6" s="36">
        <v>7</v>
      </c>
      <c r="D6" s="8">
        <f>(説明!$G$45*1.05/C6)*E$3</f>
        <v>32634</v>
      </c>
      <c r="E6" s="148"/>
      <c r="F6" s="148"/>
      <c r="G6" s="148"/>
      <c r="H6" s="148"/>
      <c r="I6" s="148"/>
      <c r="K6" s="4"/>
      <c r="L6" s="4"/>
    </row>
    <row r="7" spans="1:12" ht="15" customHeight="1" x14ac:dyDescent="0.15">
      <c r="A7" s="157"/>
      <c r="B7" s="30" t="s">
        <v>79</v>
      </c>
      <c r="C7" s="36">
        <v>6</v>
      </c>
      <c r="D7" s="8">
        <f>(説明!$G$45*1.05/C7)*E$3</f>
        <v>38073</v>
      </c>
      <c r="E7" s="148"/>
      <c r="F7" s="148"/>
      <c r="G7" s="148"/>
      <c r="H7" s="148"/>
      <c r="I7" s="148"/>
      <c r="K7" s="4"/>
      <c r="L7" s="4"/>
    </row>
    <row r="8" spans="1:12" ht="15" customHeight="1" x14ac:dyDescent="0.15">
      <c r="A8" s="157"/>
      <c r="B8" s="30" t="s">
        <v>80</v>
      </c>
      <c r="C8" s="36">
        <v>5</v>
      </c>
      <c r="D8" s="8">
        <f>(説明!$G$45*1.05/C8)*E$3</f>
        <v>45687.6</v>
      </c>
      <c r="E8" s="148"/>
      <c r="F8" s="148"/>
      <c r="G8" s="148"/>
      <c r="H8" s="148"/>
      <c r="I8" s="148"/>
      <c r="K8" s="4"/>
      <c r="L8" s="4"/>
    </row>
    <row r="9" spans="1:12" ht="15" customHeight="1" thickBot="1" x14ac:dyDescent="0.2">
      <c r="A9" s="160"/>
      <c r="B9" s="33" t="s">
        <v>81</v>
      </c>
      <c r="C9" s="37">
        <v>5</v>
      </c>
      <c r="D9" s="10">
        <f>(説明!$G$45*1.05/C9)*E$3</f>
        <v>45687.6</v>
      </c>
      <c r="E9" s="149"/>
      <c r="F9" s="149"/>
      <c r="G9" s="149"/>
      <c r="H9" s="149"/>
      <c r="I9" s="149"/>
      <c r="K9" s="4"/>
      <c r="L9" s="4"/>
    </row>
    <row r="10" spans="1:12" ht="15" customHeight="1" thickTop="1" x14ac:dyDescent="0.15">
      <c r="A10" s="159">
        <v>1600</v>
      </c>
      <c r="B10" s="32" t="s">
        <v>68</v>
      </c>
      <c r="C10" s="39">
        <v>12</v>
      </c>
      <c r="D10" s="14">
        <f>(説明!$G$45*1.05/C10)*E$10</f>
        <v>19036.5</v>
      </c>
      <c r="E10" s="150">
        <v>4</v>
      </c>
      <c r="F10" s="150">
        <f>7000*E10</f>
        <v>28000</v>
      </c>
      <c r="G10" s="150">
        <f>A10*2</f>
        <v>3200</v>
      </c>
      <c r="H10" s="150">
        <f>A10+25</f>
        <v>1625</v>
      </c>
      <c r="I10" s="150">
        <f>ROUNDUP(((25*H10^2)+(2853*H10))*0.0001/E10,-2)</f>
        <v>1800</v>
      </c>
    </row>
    <row r="11" spans="1:12" ht="15" customHeight="1" x14ac:dyDescent="0.15">
      <c r="A11" s="157"/>
      <c r="B11" s="30" t="s">
        <v>76</v>
      </c>
      <c r="C11" s="36">
        <v>10</v>
      </c>
      <c r="D11" s="8">
        <f>(説明!$G$45*1.05/C11)*E$10</f>
        <v>22843.8</v>
      </c>
      <c r="E11" s="148"/>
      <c r="F11" s="148"/>
      <c r="G11" s="148"/>
      <c r="H11" s="148"/>
      <c r="I11" s="148"/>
    </row>
    <row r="12" spans="1:12" ht="15" customHeight="1" x14ac:dyDescent="0.15">
      <c r="A12" s="157"/>
      <c r="B12" s="30" t="s">
        <v>77</v>
      </c>
      <c r="C12" s="36">
        <v>8</v>
      </c>
      <c r="D12" s="8">
        <f>(説明!$G$45*1.05/C12)*E$10</f>
        <v>28554.75</v>
      </c>
      <c r="E12" s="148"/>
      <c r="F12" s="148"/>
      <c r="G12" s="148"/>
      <c r="H12" s="148"/>
      <c r="I12" s="148"/>
    </row>
    <row r="13" spans="1:12" ht="15" customHeight="1" x14ac:dyDescent="0.15">
      <c r="A13" s="157"/>
      <c r="B13" s="30" t="s">
        <v>78</v>
      </c>
      <c r="C13" s="36">
        <v>7</v>
      </c>
      <c r="D13" s="8">
        <f>(説明!$G$45*1.05/C13)*E$10</f>
        <v>32634</v>
      </c>
      <c r="E13" s="148"/>
      <c r="F13" s="148"/>
      <c r="G13" s="148"/>
      <c r="H13" s="148"/>
      <c r="I13" s="148"/>
    </row>
    <row r="14" spans="1:12" ht="15" customHeight="1" x14ac:dyDescent="0.15">
      <c r="A14" s="157"/>
      <c r="B14" s="30" t="s">
        <v>79</v>
      </c>
      <c r="C14" s="36">
        <v>6</v>
      </c>
      <c r="D14" s="8">
        <f>(説明!$G$45*1.05/C14)*E$10</f>
        <v>38073</v>
      </c>
      <c r="E14" s="148"/>
      <c r="F14" s="148"/>
      <c r="G14" s="148"/>
      <c r="H14" s="148"/>
      <c r="I14" s="148"/>
    </row>
    <row r="15" spans="1:12" ht="15" customHeight="1" x14ac:dyDescent="0.15">
      <c r="A15" s="157"/>
      <c r="B15" s="30" t="s">
        <v>80</v>
      </c>
      <c r="C15" s="36">
        <v>5</v>
      </c>
      <c r="D15" s="8">
        <f>(説明!$G$45*1.05/C15)*E$10</f>
        <v>45687.6</v>
      </c>
      <c r="E15" s="148"/>
      <c r="F15" s="148"/>
      <c r="G15" s="148"/>
      <c r="H15" s="148"/>
      <c r="I15" s="148"/>
    </row>
    <row r="16" spans="1:12" ht="15" customHeight="1" thickBot="1" x14ac:dyDescent="0.2">
      <c r="A16" s="164"/>
      <c r="B16" s="53" t="s">
        <v>81</v>
      </c>
      <c r="C16" s="62">
        <v>5</v>
      </c>
      <c r="D16" s="63">
        <f>(説明!$G$45*1.05/C16)*E$10</f>
        <v>45687.6</v>
      </c>
      <c r="E16" s="152"/>
      <c r="F16" s="152"/>
      <c r="G16" s="152"/>
      <c r="H16" s="152"/>
      <c r="I16" s="152"/>
    </row>
    <row r="17" spans="1:9" ht="15" customHeight="1" thickTop="1" x14ac:dyDescent="0.15">
      <c r="A17" s="156">
        <v>1650</v>
      </c>
      <c r="B17" s="29" t="s">
        <v>68</v>
      </c>
      <c r="C17" s="35">
        <v>12</v>
      </c>
      <c r="D17" s="61">
        <f>(説明!$G$45*1.05/C17)*E$17</f>
        <v>19036.5</v>
      </c>
      <c r="E17" s="148">
        <v>4</v>
      </c>
      <c r="F17" s="148">
        <f>7000*E17</f>
        <v>28000</v>
      </c>
      <c r="G17" s="148">
        <f>A17*2</f>
        <v>3300</v>
      </c>
      <c r="H17" s="148">
        <f>A17+25</f>
        <v>1675</v>
      </c>
      <c r="I17" s="148">
        <f>ROUNDUP(((25*H17^2)+(2853*H17))*0.0001/E17,-2)</f>
        <v>1900</v>
      </c>
    </row>
    <row r="18" spans="1:9" ht="15" customHeight="1" x14ac:dyDescent="0.15">
      <c r="A18" s="157"/>
      <c r="B18" s="30" t="s">
        <v>76</v>
      </c>
      <c r="C18" s="36">
        <v>9</v>
      </c>
      <c r="D18" s="8">
        <f>(説明!$G$45*1.05/C18)*E$17</f>
        <v>25382</v>
      </c>
      <c r="E18" s="148"/>
      <c r="F18" s="148"/>
      <c r="G18" s="148"/>
      <c r="H18" s="148"/>
      <c r="I18" s="148"/>
    </row>
    <row r="19" spans="1:9" ht="15" customHeight="1" x14ac:dyDescent="0.15">
      <c r="A19" s="157"/>
      <c r="B19" s="30" t="s">
        <v>77</v>
      </c>
      <c r="C19" s="36">
        <v>8</v>
      </c>
      <c r="D19" s="8">
        <f>(説明!$G$45*1.05/C19)*E$17</f>
        <v>28554.75</v>
      </c>
      <c r="E19" s="148"/>
      <c r="F19" s="148"/>
      <c r="G19" s="148"/>
      <c r="H19" s="148"/>
      <c r="I19" s="148"/>
    </row>
    <row r="20" spans="1:9" ht="15" customHeight="1" x14ac:dyDescent="0.15">
      <c r="A20" s="157"/>
      <c r="B20" s="30" t="s">
        <v>78</v>
      </c>
      <c r="C20" s="36">
        <v>7</v>
      </c>
      <c r="D20" s="8">
        <f>(説明!$G$45*1.05/C20)*E$17</f>
        <v>32634</v>
      </c>
      <c r="E20" s="148"/>
      <c r="F20" s="148"/>
      <c r="G20" s="148"/>
      <c r="H20" s="148"/>
      <c r="I20" s="148"/>
    </row>
    <row r="21" spans="1:9" ht="15" customHeight="1" x14ac:dyDescent="0.15">
      <c r="A21" s="157"/>
      <c r="B21" s="30" t="s">
        <v>79</v>
      </c>
      <c r="C21" s="36">
        <v>6</v>
      </c>
      <c r="D21" s="8">
        <f>(説明!$G$45*1.05/C21)*E$17</f>
        <v>38073</v>
      </c>
      <c r="E21" s="148"/>
      <c r="F21" s="148"/>
      <c r="G21" s="148"/>
      <c r="H21" s="148"/>
      <c r="I21" s="148"/>
    </row>
    <row r="22" spans="1:9" ht="15" customHeight="1" x14ac:dyDescent="0.15">
      <c r="A22" s="157"/>
      <c r="B22" s="30" t="s">
        <v>80</v>
      </c>
      <c r="C22" s="36">
        <v>5</v>
      </c>
      <c r="D22" s="8">
        <f>(説明!$G$45*1.05/C22)*E$17</f>
        <v>45687.6</v>
      </c>
      <c r="E22" s="148"/>
      <c r="F22" s="148"/>
      <c r="G22" s="148"/>
      <c r="H22" s="148"/>
      <c r="I22" s="148"/>
    </row>
    <row r="23" spans="1:9" ht="15" customHeight="1" thickBot="1" x14ac:dyDescent="0.2">
      <c r="A23" s="160"/>
      <c r="B23" s="33" t="s">
        <v>81</v>
      </c>
      <c r="C23" s="37">
        <v>5</v>
      </c>
      <c r="D23" s="10">
        <f>(説明!$G$45*1.05/C23)*E$17</f>
        <v>45687.6</v>
      </c>
      <c r="E23" s="149"/>
      <c r="F23" s="149"/>
      <c r="G23" s="149"/>
      <c r="H23" s="149"/>
      <c r="I23" s="149"/>
    </row>
    <row r="24" spans="1:9" ht="15" customHeight="1" thickTop="1" x14ac:dyDescent="0.15">
      <c r="A24" s="156">
        <v>1700</v>
      </c>
      <c r="B24" s="29" t="s">
        <v>68</v>
      </c>
      <c r="C24" s="35">
        <v>12</v>
      </c>
      <c r="D24" s="60">
        <f>(説明!$G$45*1.05/C24)*E$24</f>
        <v>19036.5</v>
      </c>
      <c r="E24" s="150">
        <v>4</v>
      </c>
      <c r="F24" s="150">
        <f>7000*E24</f>
        <v>28000</v>
      </c>
      <c r="G24" s="150">
        <f>A24*2</f>
        <v>3400</v>
      </c>
      <c r="H24" s="167">
        <f>A24+25</f>
        <v>1725</v>
      </c>
      <c r="I24" s="150">
        <f>ROUNDUP(((25*H24^2)+(2853*H24))*0.0001/E24,-2)</f>
        <v>2000</v>
      </c>
    </row>
    <row r="25" spans="1:9" ht="15" customHeight="1" x14ac:dyDescent="0.15">
      <c r="A25" s="157"/>
      <c r="B25" s="30" t="s">
        <v>76</v>
      </c>
      <c r="C25" s="36">
        <v>9</v>
      </c>
      <c r="D25" s="8">
        <f>(説明!$G$45*1.05/C25)*E$24</f>
        <v>25382</v>
      </c>
      <c r="E25" s="148"/>
      <c r="F25" s="148"/>
      <c r="G25" s="148"/>
      <c r="H25" s="148"/>
      <c r="I25" s="148"/>
    </row>
    <row r="26" spans="1:9" ht="15" customHeight="1" x14ac:dyDescent="0.15">
      <c r="A26" s="157"/>
      <c r="B26" s="30" t="s">
        <v>77</v>
      </c>
      <c r="C26" s="36">
        <v>8</v>
      </c>
      <c r="D26" s="8">
        <f>(説明!$G$45*1.05/C26)*E$24</f>
        <v>28554.75</v>
      </c>
      <c r="E26" s="148"/>
      <c r="F26" s="148"/>
      <c r="G26" s="148"/>
      <c r="H26" s="148"/>
      <c r="I26" s="148"/>
    </row>
    <row r="27" spans="1:9" ht="15" customHeight="1" x14ac:dyDescent="0.15">
      <c r="A27" s="157"/>
      <c r="B27" s="30" t="s">
        <v>78</v>
      </c>
      <c r="C27" s="36">
        <v>7</v>
      </c>
      <c r="D27" s="8">
        <f>(説明!$G$45*1.05/C27)*E$24</f>
        <v>32634</v>
      </c>
      <c r="E27" s="148"/>
      <c r="F27" s="148"/>
      <c r="G27" s="148"/>
      <c r="H27" s="148"/>
      <c r="I27" s="148"/>
    </row>
    <row r="28" spans="1:9" ht="15" customHeight="1" x14ac:dyDescent="0.15">
      <c r="A28" s="157"/>
      <c r="B28" s="30" t="s">
        <v>79</v>
      </c>
      <c r="C28" s="36">
        <v>6</v>
      </c>
      <c r="D28" s="8">
        <f>(説明!$G$45*1.05/C28)*E$24</f>
        <v>38073</v>
      </c>
      <c r="E28" s="148"/>
      <c r="F28" s="148"/>
      <c r="G28" s="148"/>
      <c r="H28" s="148"/>
      <c r="I28" s="148"/>
    </row>
    <row r="29" spans="1:9" ht="15" customHeight="1" x14ac:dyDescent="0.15">
      <c r="A29" s="157"/>
      <c r="B29" s="30" t="s">
        <v>80</v>
      </c>
      <c r="C29" s="36">
        <v>5</v>
      </c>
      <c r="D29" s="8">
        <f>(説明!$G$45*1.05/C29)*E$24</f>
        <v>45687.6</v>
      </c>
      <c r="E29" s="148"/>
      <c r="F29" s="148"/>
      <c r="G29" s="148"/>
      <c r="H29" s="148"/>
      <c r="I29" s="148"/>
    </row>
    <row r="30" spans="1:9" ht="15" customHeight="1" thickBot="1" x14ac:dyDescent="0.2">
      <c r="A30" s="158"/>
      <c r="B30" s="31" t="s">
        <v>81</v>
      </c>
      <c r="C30" s="38">
        <v>5</v>
      </c>
      <c r="D30" s="12">
        <f>(説明!$G$45*1.05/C30)*E$24</f>
        <v>45687.6</v>
      </c>
      <c r="E30" s="149"/>
      <c r="F30" s="149"/>
      <c r="G30" s="149"/>
      <c r="H30" s="149"/>
      <c r="I30" s="149"/>
    </row>
    <row r="31" spans="1:9" ht="15" customHeight="1" thickTop="1" x14ac:dyDescent="0.15">
      <c r="A31" s="159">
        <v>1750</v>
      </c>
      <c r="B31" s="32" t="s">
        <v>68</v>
      </c>
      <c r="C31" s="39">
        <v>12</v>
      </c>
      <c r="D31" s="60">
        <f>(説明!$G$45*1.05/C31)*E$31</f>
        <v>19036.5</v>
      </c>
      <c r="E31" s="150">
        <v>4</v>
      </c>
      <c r="F31" s="150">
        <f>7000*E31</f>
        <v>28000</v>
      </c>
      <c r="G31" s="150">
        <f>A31*2</f>
        <v>3500</v>
      </c>
      <c r="H31" s="167">
        <f>A31+25</f>
        <v>1775</v>
      </c>
      <c r="I31" s="150">
        <f>ROUNDUP(((25*H31^2)+(2853*H31))*0.0001/E31,-2)</f>
        <v>2100</v>
      </c>
    </row>
    <row r="32" spans="1:9" ht="15" customHeight="1" x14ac:dyDescent="0.15">
      <c r="A32" s="157"/>
      <c r="B32" s="30" t="s">
        <v>76</v>
      </c>
      <c r="C32" s="36">
        <v>9</v>
      </c>
      <c r="D32" s="8">
        <f>(説明!$G$45*1.05/C32)*E$31</f>
        <v>25382</v>
      </c>
      <c r="E32" s="148"/>
      <c r="F32" s="148"/>
      <c r="G32" s="148"/>
      <c r="H32" s="148"/>
      <c r="I32" s="148"/>
    </row>
    <row r="33" spans="1:9" ht="15" customHeight="1" x14ac:dyDescent="0.15">
      <c r="A33" s="157"/>
      <c r="B33" s="30" t="s">
        <v>77</v>
      </c>
      <c r="C33" s="36">
        <v>8</v>
      </c>
      <c r="D33" s="8">
        <f>(説明!$G$45*1.05/C33)*E$31</f>
        <v>28554.75</v>
      </c>
      <c r="E33" s="148"/>
      <c r="F33" s="148"/>
      <c r="G33" s="148"/>
      <c r="H33" s="148"/>
      <c r="I33" s="148"/>
    </row>
    <row r="34" spans="1:9" ht="15" customHeight="1" x14ac:dyDescent="0.15">
      <c r="A34" s="157"/>
      <c r="B34" s="30" t="s">
        <v>78</v>
      </c>
      <c r="C34" s="36">
        <v>7</v>
      </c>
      <c r="D34" s="8">
        <f>(説明!$G$45*1.05/C34)*E$31</f>
        <v>32634</v>
      </c>
      <c r="E34" s="148"/>
      <c r="F34" s="148"/>
      <c r="G34" s="148"/>
      <c r="H34" s="148"/>
      <c r="I34" s="148"/>
    </row>
    <row r="35" spans="1:9" ht="15" customHeight="1" x14ac:dyDescent="0.15">
      <c r="A35" s="157"/>
      <c r="B35" s="30" t="s">
        <v>79</v>
      </c>
      <c r="C35" s="36">
        <v>6</v>
      </c>
      <c r="D35" s="8">
        <f>(説明!$G$45*1.05/C35)*E$31</f>
        <v>38073</v>
      </c>
      <c r="E35" s="148"/>
      <c r="F35" s="148"/>
      <c r="G35" s="148"/>
      <c r="H35" s="148"/>
      <c r="I35" s="148"/>
    </row>
    <row r="36" spans="1:9" ht="15" customHeight="1" x14ac:dyDescent="0.15">
      <c r="A36" s="157"/>
      <c r="B36" s="30" t="s">
        <v>80</v>
      </c>
      <c r="C36" s="36">
        <v>5</v>
      </c>
      <c r="D36" s="8">
        <f>(説明!$G$45*1.05/C36)*E$31</f>
        <v>45687.6</v>
      </c>
      <c r="E36" s="148"/>
      <c r="F36" s="148"/>
      <c r="G36" s="148"/>
      <c r="H36" s="148"/>
      <c r="I36" s="148"/>
    </row>
    <row r="37" spans="1:9" ht="15" customHeight="1" thickBot="1" x14ac:dyDescent="0.2">
      <c r="A37" s="160"/>
      <c r="B37" s="33" t="s">
        <v>81</v>
      </c>
      <c r="C37" s="37">
        <v>5</v>
      </c>
      <c r="D37" s="10">
        <f>(説明!$G$45*1.05/C37)*E$31</f>
        <v>45687.6</v>
      </c>
      <c r="E37" s="149"/>
      <c r="F37" s="149"/>
      <c r="G37" s="149"/>
      <c r="H37" s="149"/>
      <c r="I37" s="149"/>
    </row>
    <row r="38" spans="1:9" ht="15" customHeight="1" thickTop="1" x14ac:dyDescent="0.15">
      <c r="A38" s="156">
        <v>1800</v>
      </c>
      <c r="B38" s="29" t="s">
        <v>68</v>
      </c>
      <c r="C38" s="35">
        <v>12</v>
      </c>
      <c r="D38" s="60">
        <f>(説明!$G$45*1.05/C38)*E$38</f>
        <v>19036.5</v>
      </c>
      <c r="E38" s="150">
        <v>4</v>
      </c>
      <c r="F38" s="150">
        <f>7000*E38</f>
        <v>28000</v>
      </c>
      <c r="G38" s="150">
        <f>A38*2</f>
        <v>3600</v>
      </c>
      <c r="H38" s="167">
        <f>A38+25</f>
        <v>1825</v>
      </c>
      <c r="I38" s="150">
        <f>ROUNDUP(((25*H38^2)+(2853*H38))*0.0001/E38,-2)</f>
        <v>2300</v>
      </c>
    </row>
    <row r="39" spans="1:9" ht="15" customHeight="1" x14ac:dyDescent="0.15">
      <c r="A39" s="157"/>
      <c r="B39" s="30" t="s">
        <v>76</v>
      </c>
      <c r="C39" s="36">
        <v>9</v>
      </c>
      <c r="D39" s="8">
        <f>(説明!$G$45*1.05/C39)*E$38</f>
        <v>25382</v>
      </c>
      <c r="E39" s="148"/>
      <c r="F39" s="148"/>
      <c r="G39" s="148"/>
      <c r="H39" s="148"/>
      <c r="I39" s="148"/>
    </row>
    <row r="40" spans="1:9" ht="15" customHeight="1" x14ac:dyDescent="0.15">
      <c r="A40" s="157"/>
      <c r="B40" s="30" t="s">
        <v>77</v>
      </c>
      <c r="C40" s="36">
        <v>8</v>
      </c>
      <c r="D40" s="8">
        <f>(説明!$G$45*1.05/C40)*E$38</f>
        <v>28554.75</v>
      </c>
      <c r="E40" s="148"/>
      <c r="F40" s="148"/>
      <c r="G40" s="148"/>
      <c r="H40" s="148"/>
      <c r="I40" s="148"/>
    </row>
    <row r="41" spans="1:9" ht="15" customHeight="1" x14ac:dyDescent="0.15">
      <c r="A41" s="157"/>
      <c r="B41" s="30" t="s">
        <v>78</v>
      </c>
      <c r="C41" s="36">
        <v>7</v>
      </c>
      <c r="D41" s="8">
        <f>(説明!$G$45*1.05/C41)*E$38</f>
        <v>32634</v>
      </c>
      <c r="E41" s="148"/>
      <c r="F41" s="148"/>
      <c r="G41" s="148"/>
      <c r="H41" s="148"/>
      <c r="I41" s="148"/>
    </row>
    <row r="42" spans="1:9" ht="15" customHeight="1" x14ac:dyDescent="0.15">
      <c r="A42" s="157"/>
      <c r="B42" s="30" t="s">
        <v>79</v>
      </c>
      <c r="C42" s="36">
        <v>6</v>
      </c>
      <c r="D42" s="8">
        <f>(説明!$G$45*1.05/C42)*E$38</f>
        <v>38073</v>
      </c>
      <c r="E42" s="148"/>
      <c r="F42" s="148"/>
      <c r="G42" s="148"/>
      <c r="H42" s="148"/>
      <c r="I42" s="148"/>
    </row>
    <row r="43" spans="1:9" ht="15" customHeight="1" x14ac:dyDescent="0.15">
      <c r="A43" s="157"/>
      <c r="B43" s="30" t="s">
        <v>80</v>
      </c>
      <c r="C43" s="36">
        <v>5</v>
      </c>
      <c r="D43" s="8">
        <f>(説明!$G$45*1.05/C43)*E$38</f>
        <v>45687.6</v>
      </c>
      <c r="E43" s="148"/>
      <c r="F43" s="148"/>
      <c r="G43" s="148"/>
      <c r="H43" s="148"/>
      <c r="I43" s="148"/>
    </row>
    <row r="44" spans="1:9" ht="15" customHeight="1" thickBot="1" x14ac:dyDescent="0.2">
      <c r="A44" s="158"/>
      <c r="B44" s="31" t="s">
        <v>81</v>
      </c>
      <c r="C44" s="38">
        <v>5</v>
      </c>
      <c r="D44" s="12">
        <f>(説明!$G$45*1.05/C44)*E$38</f>
        <v>45687.6</v>
      </c>
      <c r="E44" s="149"/>
      <c r="F44" s="149"/>
      <c r="G44" s="149"/>
      <c r="H44" s="149"/>
      <c r="I44" s="149"/>
    </row>
    <row r="45" spans="1:9" ht="15" customHeight="1" thickTop="1" x14ac:dyDescent="0.15">
      <c r="A45" s="159">
        <v>1850</v>
      </c>
      <c r="B45" s="32" t="s">
        <v>68</v>
      </c>
      <c r="C45" s="39">
        <v>12</v>
      </c>
      <c r="D45" s="14">
        <f>(説明!$G$45*1.05/C45)*E$45</f>
        <v>19036.5</v>
      </c>
      <c r="E45" s="150">
        <v>4</v>
      </c>
      <c r="F45" s="150">
        <f>7000*E45</f>
        <v>28000</v>
      </c>
      <c r="G45" s="150">
        <f>A45*2</f>
        <v>3700</v>
      </c>
      <c r="H45" s="150">
        <f>A45+25</f>
        <v>1875</v>
      </c>
      <c r="I45" s="150">
        <f>ROUNDUP(((25*H45^2)+(2853*H45))*0.0001/E45,-2)</f>
        <v>2400</v>
      </c>
    </row>
    <row r="46" spans="1:9" ht="15" customHeight="1" x14ac:dyDescent="0.15">
      <c r="A46" s="157"/>
      <c r="B46" s="30" t="s">
        <v>76</v>
      </c>
      <c r="C46" s="36">
        <v>9</v>
      </c>
      <c r="D46" s="8">
        <f>(説明!$G$45*1.05/C46)*E$45</f>
        <v>25382</v>
      </c>
      <c r="E46" s="148"/>
      <c r="F46" s="148"/>
      <c r="G46" s="148"/>
      <c r="H46" s="148"/>
      <c r="I46" s="148"/>
    </row>
    <row r="47" spans="1:9" ht="15" customHeight="1" x14ac:dyDescent="0.15">
      <c r="A47" s="157"/>
      <c r="B47" s="30" t="s">
        <v>77</v>
      </c>
      <c r="C47" s="36">
        <v>8</v>
      </c>
      <c r="D47" s="8">
        <f>(説明!$G$45*1.05/C47)*E$45</f>
        <v>28554.75</v>
      </c>
      <c r="E47" s="148"/>
      <c r="F47" s="148"/>
      <c r="G47" s="148"/>
      <c r="H47" s="148"/>
      <c r="I47" s="148"/>
    </row>
    <row r="48" spans="1:9" ht="15" customHeight="1" x14ac:dyDescent="0.15">
      <c r="A48" s="157"/>
      <c r="B48" s="30" t="s">
        <v>78</v>
      </c>
      <c r="C48" s="36">
        <v>7</v>
      </c>
      <c r="D48" s="8">
        <f>(説明!$G$45*1.05/C48)*E$45</f>
        <v>32634</v>
      </c>
      <c r="E48" s="148"/>
      <c r="F48" s="148"/>
      <c r="G48" s="148"/>
      <c r="H48" s="148"/>
      <c r="I48" s="148"/>
    </row>
    <row r="49" spans="1:9" ht="15" customHeight="1" x14ac:dyDescent="0.15">
      <c r="A49" s="157"/>
      <c r="B49" s="30" t="s">
        <v>79</v>
      </c>
      <c r="C49" s="36">
        <v>6</v>
      </c>
      <c r="D49" s="8">
        <f>(説明!$G$45*1.05/C49)*E$45</f>
        <v>38073</v>
      </c>
      <c r="E49" s="148"/>
      <c r="F49" s="148"/>
      <c r="G49" s="148"/>
      <c r="H49" s="148"/>
      <c r="I49" s="148"/>
    </row>
    <row r="50" spans="1:9" ht="15" customHeight="1" x14ac:dyDescent="0.15">
      <c r="A50" s="157"/>
      <c r="B50" s="30" t="s">
        <v>80</v>
      </c>
      <c r="C50" s="36">
        <v>5</v>
      </c>
      <c r="D50" s="8">
        <f>(説明!$G$45*1.05/C50)*E$45</f>
        <v>45687.6</v>
      </c>
      <c r="E50" s="148"/>
      <c r="F50" s="148"/>
      <c r="G50" s="148"/>
      <c r="H50" s="148"/>
      <c r="I50" s="148"/>
    </row>
    <row r="51" spans="1:9" ht="15" customHeight="1" x14ac:dyDescent="0.15">
      <c r="A51" s="162"/>
      <c r="B51" s="51" t="s">
        <v>81</v>
      </c>
      <c r="C51" s="64">
        <v>5</v>
      </c>
      <c r="D51" s="65">
        <f>(説明!$G$45*1.05/C51)*E$45</f>
        <v>45687.6</v>
      </c>
      <c r="E51" s="154"/>
      <c r="F51" s="154"/>
      <c r="G51" s="154"/>
      <c r="H51" s="154"/>
      <c r="I51" s="154"/>
    </row>
    <row r="52" spans="1:9" x14ac:dyDescent="0.15">
      <c r="A52" t="s">
        <v>86</v>
      </c>
      <c r="B52" s="16"/>
      <c r="C52" s="16"/>
      <c r="D52" t="s">
        <v>95</v>
      </c>
      <c r="E52" s="17"/>
      <c r="F52" s="17"/>
      <c r="G52" s="17"/>
      <c r="H52" s="17"/>
      <c r="I52" s="88" t="s">
        <v>66</v>
      </c>
    </row>
    <row r="53" spans="1:9" ht="15" customHeight="1" thickBot="1" x14ac:dyDescent="0.2">
      <c r="A53" s="18" t="s">
        <v>1</v>
      </c>
      <c r="B53" s="19" t="s">
        <v>0</v>
      </c>
      <c r="C53" s="3" t="s">
        <v>6</v>
      </c>
      <c r="D53" s="20" t="s">
        <v>2</v>
      </c>
      <c r="E53" s="165" t="s">
        <v>3</v>
      </c>
      <c r="F53" s="166"/>
      <c r="G53" s="21" t="s">
        <v>4</v>
      </c>
      <c r="H53" s="21"/>
      <c r="I53" s="21" t="s">
        <v>5</v>
      </c>
    </row>
    <row r="54" spans="1:9" ht="15" customHeight="1" x14ac:dyDescent="0.15">
      <c r="A54" s="156">
        <v>1900</v>
      </c>
      <c r="B54" s="22" t="s">
        <v>68</v>
      </c>
      <c r="C54" s="5">
        <v>11</v>
      </c>
      <c r="D54" s="6">
        <f>(説明!$G$45*1.05/C54)*E$54</f>
        <v>20767.090909090908</v>
      </c>
      <c r="E54" s="148">
        <v>4</v>
      </c>
      <c r="F54" s="148">
        <f>7000*E54</f>
        <v>28000</v>
      </c>
      <c r="G54" s="148">
        <f>A54*2</f>
        <v>3800</v>
      </c>
      <c r="H54" s="167">
        <f>A54+25</f>
        <v>1925</v>
      </c>
      <c r="I54" s="167">
        <f>ROUNDUP(((25*H54^2)+(2853*H54))*0.0001/E54,-2)</f>
        <v>2500</v>
      </c>
    </row>
    <row r="55" spans="1:9" ht="15" customHeight="1" x14ac:dyDescent="0.15">
      <c r="A55" s="157"/>
      <c r="B55" s="23" t="s">
        <v>76</v>
      </c>
      <c r="C55" s="7">
        <v>9</v>
      </c>
      <c r="D55" s="8">
        <f>(説明!$G$45*1.05/C55)*E$54</f>
        <v>25382</v>
      </c>
      <c r="E55" s="148"/>
      <c r="F55" s="148"/>
      <c r="G55" s="148"/>
      <c r="H55" s="148"/>
      <c r="I55" s="148"/>
    </row>
    <row r="56" spans="1:9" ht="15" customHeight="1" x14ac:dyDescent="0.15">
      <c r="A56" s="157"/>
      <c r="B56" s="23" t="s">
        <v>77</v>
      </c>
      <c r="C56" s="7">
        <v>8</v>
      </c>
      <c r="D56" s="8">
        <f>(説明!$G$45*1.05/C56)*E$54</f>
        <v>28554.75</v>
      </c>
      <c r="E56" s="148"/>
      <c r="F56" s="148"/>
      <c r="G56" s="148"/>
      <c r="H56" s="148"/>
      <c r="I56" s="148"/>
    </row>
    <row r="57" spans="1:9" ht="15" customHeight="1" x14ac:dyDescent="0.15">
      <c r="A57" s="157"/>
      <c r="B57" s="23" t="s">
        <v>78</v>
      </c>
      <c r="C57" s="7">
        <v>7</v>
      </c>
      <c r="D57" s="8">
        <f>(説明!$G$45*1.05/C57)*E$54</f>
        <v>32634</v>
      </c>
      <c r="E57" s="148"/>
      <c r="F57" s="148"/>
      <c r="G57" s="148"/>
      <c r="H57" s="148"/>
      <c r="I57" s="148"/>
    </row>
    <row r="58" spans="1:9" ht="15" customHeight="1" x14ac:dyDescent="0.15">
      <c r="A58" s="157"/>
      <c r="B58" s="23" t="s">
        <v>79</v>
      </c>
      <c r="C58" s="7">
        <v>6</v>
      </c>
      <c r="D58" s="8">
        <f>(説明!$G$45*1.05/C58)*E$54</f>
        <v>38073</v>
      </c>
      <c r="E58" s="148"/>
      <c r="F58" s="148"/>
      <c r="G58" s="148"/>
      <c r="H58" s="148"/>
      <c r="I58" s="148"/>
    </row>
    <row r="59" spans="1:9" ht="15" customHeight="1" x14ac:dyDescent="0.15">
      <c r="A59" s="157"/>
      <c r="B59" s="23" t="s">
        <v>80</v>
      </c>
      <c r="C59" s="7">
        <v>5</v>
      </c>
      <c r="D59" s="8">
        <f>(説明!$G$45*1.05/C59)*E$54</f>
        <v>45687.6</v>
      </c>
      <c r="E59" s="148"/>
      <c r="F59" s="148"/>
      <c r="G59" s="148"/>
      <c r="H59" s="148"/>
      <c r="I59" s="148"/>
    </row>
    <row r="60" spans="1:9" ht="15" customHeight="1" thickBot="1" x14ac:dyDescent="0.2">
      <c r="A60" s="160"/>
      <c r="B60" s="24" t="s">
        <v>81</v>
      </c>
      <c r="C60" s="9">
        <v>5</v>
      </c>
      <c r="D60" s="10">
        <f>(説明!$G$45*1.05/C60)*E$54</f>
        <v>45687.6</v>
      </c>
      <c r="E60" s="149"/>
      <c r="F60" s="149"/>
      <c r="G60" s="149"/>
      <c r="H60" s="149"/>
      <c r="I60" s="149"/>
    </row>
    <row r="61" spans="1:9" ht="15" customHeight="1" thickTop="1" x14ac:dyDescent="0.15">
      <c r="A61" s="156">
        <v>1950</v>
      </c>
      <c r="B61" s="22" t="s">
        <v>68</v>
      </c>
      <c r="C61" s="5">
        <v>11</v>
      </c>
      <c r="D61" s="6">
        <f>(説明!$G$45*1.05/C61)*E$61</f>
        <v>20767.090909090908</v>
      </c>
      <c r="E61" s="150">
        <v>4</v>
      </c>
      <c r="F61" s="150">
        <f>7000*E61</f>
        <v>28000</v>
      </c>
      <c r="G61" s="150">
        <f>A61*2</f>
        <v>3900</v>
      </c>
      <c r="H61" s="167">
        <f>A61+25</f>
        <v>1975</v>
      </c>
      <c r="I61" s="150">
        <f>ROUNDUP(((25*H61^2)+(2853*H61))*0.0001/E61,-2)</f>
        <v>2600</v>
      </c>
    </row>
    <row r="62" spans="1:9" ht="15" customHeight="1" x14ac:dyDescent="0.15">
      <c r="A62" s="157"/>
      <c r="B62" s="23" t="s">
        <v>76</v>
      </c>
      <c r="C62" s="7">
        <v>9</v>
      </c>
      <c r="D62" s="8">
        <f>(説明!$G$45*1.05/C62)*E$61</f>
        <v>25382</v>
      </c>
      <c r="E62" s="148"/>
      <c r="F62" s="148"/>
      <c r="G62" s="148"/>
      <c r="H62" s="148"/>
      <c r="I62" s="148"/>
    </row>
    <row r="63" spans="1:9" ht="15" customHeight="1" x14ac:dyDescent="0.15">
      <c r="A63" s="157"/>
      <c r="B63" s="23" t="s">
        <v>77</v>
      </c>
      <c r="C63" s="7">
        <v>8</v>
      </c>
      <c r="D63" s="8">
        <f>(説明!$G$45*1.05/C63)*E$61</f>
        <v>28554.75</v>
      </c>
      <c r="E63" s="148"/>
      <c r="F63" s="148"/>
      <c r="G63" s="148"/>
      <c r="H63" s="148"/>
      <c r="I63" s="148"/>
    </row>
    <row r="64" spans="1:9" ht="15" customHeight="1" x14ac:dyDescent="0.15">
      <c r="A64" s="157"/>
      <c r="B64" s="23" t="s">
        <v>78</v>
      </c>
      <c r="C64" s="7">
        <v>7</v>
      </c>
      <c r="D64" s="8">
        <f>(説明!$G$45*1.05/C64)*E$61</f>
        <v>32634</v>
      </c>
      <c r="E64" s="148"/>
      <c r="F64" s="148"/>
      <c r="G64" s="148"/>
      <c r="H64" s="148"/>
      <c r="I64" s="148"/>
    </row>
    <row r="65" spans="1:9" ht="15" customHeight="1" x14ac:dyDescent="0.15">
      <c r="A65" s="157"/>
      <c r="B65" s="23" t="s">
        <v>79</v>
      </c>
      <c r="C65" s="7">
        <v>6</v>
      </c>
      <c r="D65" s="8">
        <f>(説明!$G$45*1.05/C65)*E$61</f>
        <v>38073</v>
      </c>
      <c r="E65" s="148"/>
      <c r="F65" s="148"/>
      <c r="G65" s="148"/>
      <c r="H65" s="148"/>
      <c r="I65" s="148"/>
    </row>
    <row r="66" spans="1:9" ht="15" customHeight="1" x14ac:dyDescent="0.15">
      <c r="A66" s="157"/>
      <c r="B66" s="23" t="s">
        <v>80</v>
      </c>
      <c r="C66" s="7">
        <v>5</v>
      </c>
      <c r="D66" s="8">
        <f>(説明!$G$45*1.05/C66)*E$61</f>
        <v>45687.6</v>
      </c>
      <c r="E66" s="148"/>
      <c r="F66" s="148"/>
      <c r="G66" s="148"/>
      <c r="H66" s="148"/>
      <c r="I66" s="148"/>
    </row>
    <row r="67" spans="1:9" ht="15" customHeight="1" thickBot="1" x14ac:dyDescent="0.2">
      <c r="A67" s="158"/>
      <c r="B67" s="25" t="s">
        <v>81</v>
      </c>
      <c r="C67" s="11">
        <v>5</v>
      </c>
      <c r="D67" s="12">
        <f>(説明!$G$45*1.05/C67)*E$61</f>
        <v>45687.6</v>
      </c>
      <c r="E67" s="149"/>
      <c r="F67" s="149"/>
      <c r="G67" s="149"/>
      <c r="H67" s="149"/>
      <c r="I67" s="149"/>
    </row>
    <row r="68" spans="1:9" ht="15" customHeight="1" thickTop="1" x14ac:dyDescent="0.15">
      <c r="A68" s="159">
        <v>2000</v>
      </c>
      <c r="B68" s="26" t="s">
        <v>68</v>
      </c>
      <c r="C68" s="13">
        <v>11</v>
      </c>
      <c r="D68" s="60">
        <f>(説明!$G$45*1.05/C68)*E$68</f>
        <v>20767.090909090908</v>
      </c>
      <c r="E68" s="150">
        <v>4</v>
      </c>
      <c r="F68" s="150">
        <f>7000*E68</f>
        <v>28000</v>
      </c>
      <c r="G68" s="150">
        <f>A68*2</f>
        <v>4000</v>
      </c>
      <c r="H68" s="150">
        <f>A68+25</f>
        <v>2025</v>
      </c>
      <c r="I68" s="150">
        <f>ROUNDUP(((25*H68^2)+(2853*H68))*0.0001/E68,-2)</f>
        <v>2800</v>
      </c>
    </row>
    <row r="69" spans="1:9" ht="15" customHeight="1" x14ac:dyDescent="0.15">
      <c r="A69" s="157"/>
      <c r="B69" s="23" t="s">
        <v>76</v>
      </c>
      <c r="C69" s="7">
        <v>9</v>
      </c>
      <c r="D69" s="8">
        <f>(説明!$G$45*1.05/C69)*E$68</f>
        <v>25382</v>
      </c>
      <c r="E69" s="148"/>
      <c r="F69" s="148"/>
      <c r="G69" s="148"/>
      <c r="H69" s="148"/>
      <c r="I69" s="148"/>
    </row>
    <row r="70" spans="1:9" ht="15" customHeight="1" x14ac:dyDescent="0.15">
      <c r="A70" s="157"/>
      <c r="B70" s="23" t="s">
        <v>77</v>
      </c>
      <c r="C70" s="7">
        <v>8</v>
      </c>
      <c r="D70" s="8">
        <f>(説明!$G$45*1.05/C70)*E$68</f>
        <v>28554.75</v>
      </c>
      <c r="E70" s="148"/>
      <c r="F70" s="148"/>
      <c r="G70" s="148"/>
      <c r="H70" s="148"/>
      <c r="I70" s="148"/>
    </row>
    <row r="71" spans="1:9" ht="15" customHeight="1" x14ac:dyDescent="0.15">
      <c r="A71" s="157"/>
      <c r="B71" s="23" t="s">
        <v>78</v>
      </c>
      <c r="C71" s="7">
        <v>7</v>
      </c>
      <c r="D71" s="8">
        <f>(説明!$G$45*1.05/C71)*E$68</f>
        <v>32634</v>
      </c>
      <c r="E71" s="148"/>
      <c r="F71" s="148"/>
      <c r="G71" s="148"/>
      <c r="H71" s="148"/>
      <c r="I71" s="148"/>
    </row>
    <row r="72" spans="1:9" ht="15" customHeight="1" x14ac:dyDescent="0.15">
      <c r="A72" s="157"/>
      <c r="B72" s="23" t="s">
        <v>79</v>
      </c>
      <c r="C72" s="7">
        <v>6</v>
      </c>
      <c r="D72" s="8">
        <f>(説明!$G$45*1.05/C72)*E$68</f>
        <v>38073</v>
      </c>
      <c r="E72" s="148"/>
      <c r="F72" s="148"/>
      <c r="G72" s="148"/>
      <c r="H72" s="148"/>
      <c r="I72" s="148"/>
    </row>
    <row r="73" spans="1:9" ht="15" customHeight="1" x14ac:dyDescent="0.15">
      <c r="A73" s="157"/>
      <c r="B73" s="23" t="s">
        <v>80</v>
      </c>
      <c r="C73" s="7">
        <v>5</v>
      </c>
      <c r="D73" s="8">
        <f>(説明!$G$45*1.05/C73)*E$68</f>
        <v>45687.6</v>
      </c>
      <c r="E73" s="148"/>
      <c r="F73" s="148"/>
      <c r="G73" s="148"/>
      <c r="H73" s="148"/>
      <c r="I73" s="148"/>
    </row>
    <row r="74" spans="1:9" ht="15" customHeight="1" thickBot="1" x14ac:dyDescent="0.2">
      <c r="A74" s="164"/>
      <c r="B74" s="66" t="s">
        <v>81</v>
      </c>
      <c r="C74" s="67">
        <v>5</v>
      </c>
      <c r="D74" s="63">
        <f>(説明!$G$45*1.05/C74)*E$68</f>
        <v>45687.6</v>
      </c>
      <c r="E74" s="152"/>
      <c r="F74" s="152"/>
      <c r="G74" s="152"/>
      <c r="H74" s="152"/>
      <c r="I74" s="152"/>
    </row>
    <row r="75" spans="1:9" ht="15" customHeight="1" thickTop="1" x14ac:dyDescent="0.15">
      <c r="A75" s="161">
        <v>2050</v>
      </c>
      <c r="B75" s="68" t="s">
        <v>68</v>
      </c>
      <c r="C75" s="69">
        <v>14</v>
      </c>
      <c r="D75" s="70">
        <f>(説明!$G$45*1.05/C75)*E$75</f>
        <v>20396.25</v>
      </c>
      <c r="E75" s="151">
        <v>5</v>
      </c>
      <c r="F75" s="151">
        <f>7000*E75</f>
        <v>35000</v>
      </c>
      <c r="G75" s="151">
        <f>A75*2</f>
        <v>4100</v>
      </c>
      <c r="H75" s="151">
        <f>A75+25</f>
        <v>2075</v>
      </c>
      <c r="I75" s="151">
        <f>ROUNDUP(((25*H75^2)+(2853*H75))*0.0001/E75,-2)</f>
        <v>2300</v>
      </c>
    </row>
    <row r="76" spans="1:9" ht="15" customHeight="1" x14ac:dyDescent="0.15">
      <c r="A76" s="157"/>
      <c r="B76" s="23" t="s">
        <v>76</v>
      </c>
      <c r="C76" s="7">
        <v>11</v>
      </c>
      <c r="D76" s="8">
        <f>(説明!$G$45*1.05/C76)*E$75</f>
        <v>25958.863636363636</v>
      </c>
      <c r="E76" s="148"/>
      <c r="F76" s="148"/>
      <c r="G76" s="148"/>
      <c r="H76" s="148"/>
      <c r="I76" s="148"/>
    </row>
    <row r="77" spans="1:9" ht="15" customHeight="1" x14ac:dyDescent="0.15">
      <c r="A77" s="157"/>
      <c r="B77" s="23" t="s">
        <v>77</v>
      </c>
      <c r="C77" s="7">
        <v>9</v>
      </c>
      <c r="D77" s="8">
        <f>(説明!$G$45*1.05/C77)*E$75</f>
        <v>31727.5</v>
      </c>
      <c r="E77" s="148"/>
      <c r="F77" s="148"/>
      <c r="G77" s="148"/>
      <c r="H77" s="148"/>
      <c r="I77" s="148"/>
    </row>
    <row r="78" spans="1:9" ht="15" customHeight="1" x14ac:dyDescent="0.15">
      <c r="A78" s="157"/>
      <c r="B78" s="23" t="s">
        <v>78</v>
      </c>
      <c r="C78" s="7">
        <v>8</v>
      </c>
      <c r="D78" s="8">
        <f>(説明!$G$45*1.05/C78)*E$75</f>
        <v>35693.4375</v>
      </c>
      <c r="E78" s="148"/>
      <c r="F78" s="148"/>
      <c r="G78" s="148"/>
      <c r="H78" s="148"/>
      <c r="I78" s="148"/>
    </row>
    <row r="79" spans="1:9" ht="15" customHeight="1" x14ac:dyDescent="0.15">
      <c r="A79" s="157"/>
      <c r="B79" s="23" t="s">
        <v>79</v>
      </c>
      <c r="C79" s="7">
        <v>7</v>
      </c>
      <c r="D79" s="8">
        <f>(説明!$G$45*1.05/C79)*E$75</f>
        <v>40792.5</v>
      </c>
      <c r="E79" s="148"/>
      <c r="F79" s="148"/>
      <c r="G79" s="148"/>
      <c r="H79" s="148"/>
      <c r="I79" s="148"/>
    </row>
    <row r="80" spans="1:9" ht="15" customHeight="1" x14ac:dyDescent="0.15">
      <c r="A80" s="157"/>
      <c r="B80" s="23" t="s">
        <v>80</v>
      </c>
      <c r="C80" s="7">
        <v>6</v>
      </c>
      <c r="D80" s="8">
        <f>(説明!$G$45*1.05/C80)*E$75</f>
        <v>47591.25</v>
      </c>
      <c r="E80" s="148"/>
      <c r="F80" s="148"/>
      <c r="G80" s="148"/>
      <c r="H80" s="148"/>
      <c r="I80" s="148"/>
    </row>
    <row r="81" spans="1:9" ht="15" customHeight="1" thickBot="1" x14ac:dyDescent="0.2">
      <c r="A81" s="164"/>
      <c r="B81" s="66" t="s">
        <v>81</v>
      </c>
      <c r="C81" s="67">
        <v>5</v>
      </c>
      <c r="D81" s="63">
        <f>(説明!$G$45*1.05/C81)*E$75</f>
        <v>57109.5</v>
      </c>
      <c r="E81" s="152"/>
      <c r="F81" s="152"/>
      <c r="G81" s="152"/>
      <c r="H81" s="152"/>
      <c r="I81" s="152"/>
    </row>
    <row r="82" spans="1:9" ht="15" customHeight="1" thickTop="1" x14ac:dyDescent="0.15">
      <c r="A82" s="156">
        <v>2100</v>
      </c>
      <c r="B82" s="22" t="s">
        <v>68</v>
      </c>
      <c r="C82" s="5">
        <v>13</v>
      </c>
      <c r="D82" s="61">
        <f>(説明!$G$45*1.05/C82)*E$82</f>
        <v>21965.192307692309</v>
      </c>
      <c r="E82" s="148">
        <v>5</v>
      </c>
      <c r="F82" s="148">
        <f>7000*E82</f>
        <v>35000</v>
      </c>
      <c r="G82" s="148">
        <f>A82*2</f>
        <v>4200</v>
      </c>
      <c r="H82" s="148">
        <f>A82+25</f>
        <v>2125</v>
      </c>
      <c r="I82" s="148">
        <f>ROUNDUP(((25*H82^2)+(2853*H82))*0.0001/E82,-2)</f>
        <v>2400</v>
      </c>
    </row>
    <row r="83" spans="1:9" ht="15" customHeight="1" x14ac:dyDescent="0.15">
      <c r="A83" s="157"/>
      <c r="B83" s="23" t="s">
        <v>76</v>
      </c>
      <c r="C83" s="7">
        <v>11</v>
      </c>
      <c r="D83" s="8">
        <f>(説明!$G$45*1.05/C83)*E$82</f>
        <v>25958.863636363636</v>
      </c>
      <c r="E83" s="148"/>
      <c r="F83" s="148"/>
      <c r="G83" s="148"/>
      <c r="H83" s="148"/>
      <c r="I83" s="148"/>
    </row>
    <row r="84" spans="1:9" ht="15" customHeight="1" x14ac:dyDescent="0.15">
      <c r="A84" s="157"/>
      <c r="B84" s="23" t="s">
        <v>77</v>
      </c>
      <c r="C84" s="7">
        <v>9</v>
      </c>
      <c r="D84" s="8">
        <f>(説明!$G$45*1.05/C84)*E$82</f>
        <v>31727.5</v>
      </c>
      <c r="E84" s="148"/>
      <c r="F84" s="148"/>
      <c r="G84" s="148"/>
      <c r="H84" s="148"/>
      <c r="I84" s="148"/>
    </row>
    <row r="85" spans="1:9" ht="15" customHeight="1" x14ac:dyDescent="0.15">
      <c r="A85" s="157"/>
      <c r="B85" s="23" t="s">
        <v>78</v>
      </c>
      <c r="C85" s="7">
        <v>8</v>
      </c>
      <c r="D85" s="8">
        <f>(説明!$G$45*1.05/C85)*E$82</f>
        <v>35693.4375</v>
      </c>
      <c r="E85" s="148"/>
      <c r="F85" s="148"/>
      <c r="G85" s="148"/>
      <c r="H85" s="148"/>
      <c r="I85" s="148"/>
    </row>
    <row r="86" spans="1:9" ht="15" customHeight="1" x14ac:dyDescent="0.15">
      <c r="A86" s="157"/>
      <c r="B86" s="23" t="s">
        <v>79</v>
      </c>
      <c r="C86" s="7">
        <v>7</v>
      </c>
      <c r="D86" s="8">
        <f>(説明!$G$45*1.05/C86)*E$82</f>
        <v>40792.5</v>
      </c>
      <c r="E86" s="148"/>
      <c r="F86" s="148"/>
      <c r="G86" s="148"/>
      <c r="H86" s="148"/>
      <c r="I86" s="148"/>
    </row>
    <row r="87" spans="1:9" ht="15" customHeight="1" x14ac:dyDescent="0.15">
      <c r="A87" s="157"/>
      <c r="B87" s="23" t="s">
        <v>80</v>
      </c>
      <c r="C87" s="7">
        <v>6</v>
      </c>
      <c r="D87" s="8">
        <f>(説明!$G$45*1.05/C87)*E$82</f>
        <v>47591.25</v>
      </c>
      <c r="E87" s="148"/>
      <c r="F87" s="148"/>
      <c r="G87" s="148"/>
      <c r="H87" s="148"/>
      <c r="I87" s="148"/>
    </row>
    <row r="88" spans="1:9" ht="15" customHeight="1" thickBot="1" x14ac:dyDescent="0.2">
      <c r="A88" s="160"/>
      <c r="B88" s="24" t="s">
        <v>81</v>
      </c>
      <c r="C88" s="9">
        <v>5</v>
      </c>
      <c r="D88" s="10">
        <f>(説明!$G$45*1.05/C88)*E$82</f>
        <v>57109.5</v>
      </c>
      <c r="E88" s="149"/>
      <c r="F88" s="149"/>
      <c r="G88" s="149"/>
      <c r="H88" s="149"/>
      <c r="I88" s="149"/>
    </row>
    <row r="89" spans="1:9" ht="15" customHeight="1" thickTop="1" x14ac:dyDescent="0.15">
      <c r="A89" s="156">
        <v>2150</v>
      </c>
      <c r="B89" s="22" t="s">
        <v>68</v>
      </c>
      <c r="C89" s="5">
        <v>13</v>
      </c>
      <c r="D89" s="6">
        <f>(説明!$G$45*1.05/C89)*E$89</f>
        <v>21965.192307692309</v>
      </c>
      <c r="E89" s="150">
        <v>5</v>
      </c>
      <c r="F89" s="150">
        <f>7000*E89</f>
        <v>35000</v>
      </c>
      <c r="G89" s="150">
        <f>A89*2</f>
        <v>4300</v>
      </c>
      <c r="H89" s="167">
        <f>A89+25</f>
        <v>2175</v>
      </c>
      <c r="I89" s="150">
        <f>ROUNDUP(((25*H89^2)+(2853*H89))*0.0001/E89,-2)</f>
        <v>2500</v>
      </c>
    </row>
    <row r="90" spans="1:9" ht="15" customHeight="1" x14ac:dyDescent="0.15">
      <c r="A90" s="157"/>
      <c r="B90" s="23" t="s">
        <v>76</v>
      </c>
      <c r="C90" s="7">
        <v>11</v>
      </c>
      <c r="D90" s="8">
        <f>(説明!$G$45*1.05/C90)*E$89</f>
        <v>25958.863636363636</v>
      </c>
      <c r="E90" s="148"/>
      <c r="F90" s="148"/>
      <c r="G90" s="148"/>
      <c r="H90" s="148"/>
      <c r="I90" s="148"/>
    </row>
    <row r="91" spans="1:9" ht="15" customHeight="1" x14ac:dyDescent="0.15">
      <c r="A91" s="157"/>
      <c r="B91" s="23" t="s">
        <v>77</v>
      </c>
      <c r="C91" s="7">
        <v>9</v>
      </c>
      <c r="D91" s="8">
        <f>(説明!$G$45*1.05/C91)*E$89</f>
        <v>31727.5</v>
      </c>
      <c r="E91" s="148"/>
      <c r="F91" s="148"/>
      <c r="G91" s="148"/>
      <c r="H91" s="148"/>
      <c r="I91" s="148"/>
    </row>
    <row r="92" spans="1:9" ht="15" customHeight="1" x14ac:dyDescent="0.15">
      <c r="A92" s="157"/>
      <c r="B92" s="23" t="s">
        <v>78</v>
      </c>
      <c r="C92" s="7">
        <v>8</v>
      </c>
      <c r="D92" s="8">
        <f>(説明!$G$45*1.05/C92)*E$89</f>
        <v>35693.4375</v>
      </c>
      <c r="E92" s="148"/>
      <c r="F92" s="148"/>
      <c r="G92" s="148"/>
      <c r="H92" s="148"/>
      <c r="I92" s="148"/>
    </row>
    <row r="93" spans="1:9" ht="15" customHeight="1" x14ac:dyDescent="0.15">
      <c r="A93" s="157"/>
      <c r="B93" s="23" t="s">
        <v>79</v>
      </c>
      <c r="C93" s="7">
        <v>7</v>
      </c>
      <c r="D93" s="8">
        <f>(説明!$G$45*1.05/C93)*E$89</f>
        <v>40792.5</v>
      </c>
      <c r="E93" s="148"/>
      <c r="F93" s="148"/>
      <c r="G93" s="148"/>
      <c r="H93" s="148"/>
      <c r="I93" s="148"/>
    </row>
    <row r="94" spans="1:9" ht="15" customHeight="1" x14ac:dyDescent="0.15">
      <c r="A94" s="157"/>
      <c r="B94" s="23" t="s">
        <v>80</v>
      </c>
      <c r="C94" s="7">
        <v>6</v>
      </c>
      <c r="D94" s="8">
        <f>(説明!$G$45*1.05/C94)*E$89</f>
        <v>47591.25</v>
      </c>
      <c r="E94" s="148"/>
      <c r="F94" s="148"/>
      <c r="G94" s="148"/>
      <c r="H94" s="148"/>
      <c r="I94" s="148"/>
    </row>
    <row r="95" spans="1:9" ht="15" customHeight="1" thickBot="1" x14ac:dyDescent="0.2">
      <c r="A95" s="158"/>
      <c r="B95" s="25" t="s">
        <v>81</v>
      </c>
      <c r="C95" s="11">
        <v>5</v>
      </c>
      <c r="D95" s="12">
        <f>(説明!$G$45*1.05/C95)*E$89</f>
        <v>57109.5</v>
      </c>
      <c r="E95" s="149"/>
      <c r="F95" s="149"/>
      <c r="G95" s="149"/>
      <c r="H95" s="149"/>
      <c r="I95" s="149"/>
    </row>
    <row r="96" spans="1:9" ht="15" customHeight="1" thickTop="1" x14ac:dyDescent="0.15">
      <c r="A96" s="159">
        <v>2200</v>
      </c>
      <c r="B96" s="26" t="s">
        <v>68</v>
      </c>
      <c r="C96" s="13">
        <v>13</v>
      </c>
      <c r="D96" s="14">
        <f>(説明!$G$45*1.05/C96)*E$96</f>
        <v>21965.192307692309</v>
      </c>
      <c r="E96" s="150">
        <v>5</v>
      </c>
      <c r="F96" s="150">
        <f>7000*E96</f>
        <v>35000</v>
      </c>
      <c r="G96" s="150">
        <f>A96*2</f>
        <v>4400</v>
      </c>
      <c r="H96" s="150">
        <f>A96+25</f>
        <v>2225</v>
      </c>
      <c r="I96" s="150">
        <f>ROUNDUP(((25*H96^2)+(2853*H96))*0.0001/E96,-2)</f>
        <v>2700</v>
      </c>
    </row>
    <row r="97" spans="1:9" ht="15" customHeight="1" x14ac:dyDescent="0.15">
      <c r="A97" s="157"/>
      <c r="B97" s="23" t="s">
        <v>76</v>
      </c>
      <c r="C97" s="7">
        <v>11</v>
      </c>
      <c r="D97" s="8">
        <f>(説明!$G$45*1.05/C97)*E$96</f>
        <v>25958.863636363636</v>
      </c>
      <c r="E97" s="148"/>
      <c r="F97" s="148"/>
      <c r="G97" s="148"/>
      <c r="H97" s="148"/>
      <c r="I97" s="148"/>
    </row>
    <row r="98" spans="1:9" ht="15" customHeight="1" x14ac:dyDescent="0.15">
      <c r="A98" s="157"/>
      <c r="B98" s="23" t="s">
        <v>77</v>
      </c>
      <c r="C98" s="7">
        <v>9</v>
      </c>
      <c r="D98" s="8">
        <f>(説明!$G$45*1.05/C98)*E$96</f>
        <v>31727.5</v>
      </c>
      <c r="E98" s="148"/>
      <c r="F98" s="148"/>
      <c r="G98" s="148"/>
      <c r="H98" s="148"/>
      <c r="I98" s="148"/>
    </row>
    <row r="99" spans="1:9" ht="15" customHeight="1" x14ac:dyDescent="0.15">
      <c r="A99" s="157"/>
      <c r="B99" s="23" t="s">
        <v>78</v>
      </c>
      <c r="C99" s="7">
        <v>8</v>
      </c>
      <c r="D99" s="8">
        <f>(説明!$G$45*1.05/C99)*E$96</f>
        <v>35693.4375</v>
      </c>
      <c r="E99" s="148"/>
      <c r="F99" s="148"/>
      <c r="G99" s="148"/>
      <c r="H99" s="148"/>
      <c r="I99" s="148"/>
    </row>
    <row r="100" spans="1:9" ht="15" customHeight="1" x14ac:dyDescent="0.15">
      <c r="A100" s="157"/>
      <c r="B100" s="23" t="s">
        <v>79</v>
      </c>
      <c r="C100" s="7">
        <v>7</v>
      </c>
      <c r="D100" s="8">
        <f>(説明!$G$45*1.05/C100)*E$96</f>
        <v>40792.5</v>
      </c>
      <c r="E100" s="148"/>
      <c r="F100" s="148"/>
      <c r="G100" s="148"/>
      <c r="H100" s="148"/>
      <c r="I100" s="148"/>
    </row>
    <row r="101" spans="1:9" ht="15" customHeight="1" x14ac:dyDescent="0.15">
      <c r="A101" s="157"/>
      <c r="B101" s="23" t="s">
        <v>80</v>
      </c>
      <c r="C101" s="7">
        <v>6</v>
      </c>
      <c r="D101" s="8">
        <f>(説明!$G$45*1.05/C101)*E$96</f>
        <v>47591.25</v>
      </c>
      <c r="E101" s="148"/>
      <c r="F101" s="148"/>
      <c r="G101" s="148"/>
      <c r="H101" s="148"/>
      <c r="I101" s="148"/>
    </row>
    <row r="102" spans="1:9" ht="15" customHeight="1" x14ac:dyDescent="0.15">
      <c r="A102" s="157"/>
      <c r="B102" s="23" t="s">
        <v>81</v>
      </c>
      <c r="C102" s="7">
        <v>5</v>
      </c>
      <c r="D102" s="8">
        <f>(説明!$G$45*1.05/C102)*E$96</f>
        <v>57109.5</v>
      </c>
      <c r="E102" s="153"/>
      <c r="F102" s="153"/>
      <c r="G102" s="153"/>
      <c r="H102" s="153"/>
      <c r="I102" s="153"/>
    </row>
    <row r="103" spans="1:9" x14ac:dyDescent="0.15">
      <c r="A103" t="s">
        <v>86</v>
      </c>
      <c r="B103" s="16"/>
      <c r="C103" s="16"/>
      <c r="D103" t="s">
        <v>95</v>
      </c>
      <c r="E103" s="17"/>
      <c r="F103" s="17"/>
      <c r="G103" s="17"/>
      <c r="H103" s="17"/>
      <c r="I103" s="88" t="s">
        <v>66</v>
      </c>
    </row>
    <row r="104" spans="1:9" ht="15" customHeight="1" thickBot="1" x14ac:dyDescent="0.2">
      <c r="A104" s="18" t="s">
        <v>1</v>
      </c>
      <c r="B104" s="19" t="s">
        <v>0</v>
      </c>
      <c r="C104" s="3" t="s">
        <v>6</v>
      </c>
      <c r="D104" s="20" t="s">
        <v>2</v>
      </c>
      <c r="E104" s="155" t="s">
        <v>3</v>
      </c>
      <c r="F104" s="155"/>
      <c r="G104" s="21" t="s">
        <v>4</v>
      </c>
      <c r="H104" s="21"/>
      <c r="I104" s="21" t="s">
        <v>5</v>
      </c>
    </row>
    <row r="105" spans="1:9" ht="15" customHeight="1" x14ac:dyDescent="0.15">
      <c r="A105" s="156">
        <v>2250</v>
      </c>
      <c r="B105" s="22" t="s">
        <v>68</v>
      </c>
      <c r="C105" s="5">
        <v>13</v>
      </c>
      <c r="D105" s="6">
        <f>(説明!$G$45*1.05/C105)*E$105</f>
        <v>21965.192307692309</v>
      </c>
      <c r="E105" s="148">
        <v>5</v>
      </c>
      <c r="F105" s="148">
        <f>7000*E105</f>
        <v>35000</v>
      </c>
      <c r="G105" s="148">
        <f>A105*2</f>
        <v>4500</v>
      </c>
      <c r="H105" s="167">
        <f>A105+25</f>
        <v>2275</v>
      </c>
      <c r="I105" s="167">
        <f>ROUNDUP(((25*H105^2)+(2853*H105))*0.0001/E105,-2)</f>
        <v>2800</v>
      </c>
    </row>
    <row r="106" spans="1:9" ht="15" customHeight="1" x14ac:dyDescent="0.15">
      <c r="A106" s="157"/>
      <c r="B106" s="23" t="s">
        <v>76</v>
      </c>
      <c r="C106" s="7">
        <v>11</v>
      </c>
      <c r="D106" s="8">
        <f>(説明!$G$45*1.05/C106)*E$105</f>
        <v>25958.863636363636</v>
      </c>
      <c r="E106" s="148"/>
      <c r="F106" s="148"/>
      <c r="G106" s="148"/>
      <c r="H106" s="148"/>
      <c r="I106" s="148"/>
    </row>
    <row r="107" spans="1:9" ht="15" customHeight="1" x14ac:dyDescent="0.15">
      <c r="A107" s="157"/>
      <c r="B107" s="23" t="s">
        <v>77</v>
      </c>
      <c r="C107" s="7">
        <v>9</v>
      </c>
      <c r="D107" s="8">
        <f>(説明!$G$45*1.05/C107)*E$105</f>
        <v>31727.5</v>
      </c>
      <c r="E107" s="148"/>
      <c r="F107" s="148"/>
      <c r="G107" s="148"/>
      <c r="H107" s="148"/>
      <c r="I107" s="148"/>
    </row>
    <row r="108" spans="1:9" ht="15" customHeight="1" x14ac:dyDescent="0.15">
      <c r="A108" s="157"/>
      <c r="B108" s="23" t="s">
        <v>78</v>
      </c>
      <c r="C108" s="7">
        <v>8</v>
      </c>
      <c r="D108" s="8">
        <f>(説明!$G$45*1.05/C108)*E$105</f>
        <v>35693.4375</v>
      </c>
      <c r="E108" s="148"/>
      <c r="F108" s="148"/>
      <c r="G108" s="148"/>
      <c r="H108" s="148"/>
      <c r="I108" s="148"/>
    </row>
    <row r="109" spans="1:9" ht="15" customHeight="1" x14ac:dyDescent="0.15">
      <c r="A109" s="157"/>
      <c r="B109" s="23" t="s">
        <v>79</v>
      </c>
      <c r="C109" s="7">
        <v>7</v>
      </c>
      <c r="D109" s="8">
        <f>(説明!$G$45*1.05/C109)*E$105</f>
        <v>40792.5</v>
      </c>
      <c r="E109" s="148"/>
      <c r="F109" s="148"/>
      <c r="G109" s="148"/>
      <c r="H109" s="148"/>
      <c r="I109" s="148"/>
    </row>
    <row r="110" spans="1:9" ht="15" customHeight="1" x14ac:dyDescent="0.15">
      <c r="A110" s="157"/>
      <c r="B110" s="23" t="s">
        <v>80</v>
      </c>
      <c r="C110" s="7">
        <v>6</v>
      </c>
      <c r="D110" s="8">
        <f>(説明!$G$45*1.05/C110)*E$105</f>
        <v>47591.25</v>
      </c>
      <c r="E110" s="148"/>
      <c r="F110" s="148"/>
      <c r="G110" s="148"/>
      <c r="H110" s="148"/>
      <c r="I110" s="148"/>
    </row>
    <row r="111" spans="1:9" ht="15" customHeight="1" thickBot="1" x14ac:dyDescent="0.2">
      <c r="A111" s="160"/>
      <c r="B111" s="24" t="s">
        <v>81</v>
      </c>
      <c r="C111" s="9">
        <v>5</v>
      </c>
      <c r="D111" s="10">
        <f>(説明!$G$45*1.05/C111)*E$105</f>
        <v>57109.5</v>
      </c>
      <c r="E111" s="149"/>
      <c r="F111" s="149"/>
      <c r="G111" s="149"/>
      <c r="H111" s="149"/>
      <c r="I111" s="149"/>
    </row>
    <row r="112" spans="1:9" ht="15" customHeight="1" thickTop="1" x14ac:dyDescent="0.15">
      <c r="A112" s="156">
        <v>2300</v>
      </c>
      <c r="B112" s="22" t="s">
        <v>68</v>
      </c>
      <c r="C112" s="5">
        <v>13</v>
      </c>
      <c r="D112" s="6">
        <f>(説明!$G$45*1.05/C112)*E$112</f>
        <v>21965.192307692309</v>
      </c>
      <c r="E112" s="150">
        <v>5</v>
      </c>
      <c r="F112" s="150">
        <f>7000*E112</f>
        <v>35000</v>
      </c>
      <c r="G112" s="150">
        <f>A112*2</f>
        <v>4600</v>
      </c>
      <c r="H112" s="167">
        <f>A112+25</f>
        <v>2325</v>
      </c>
      <c r="I112" s="150">
        <f>ROUNDUP(((25*H112^2)+(2853*H112))*0.0001/E112,-2)</f>
        <v>2900</v>
      </c>
    </row>
    <row r="113" spans="1:9" ht="15" customHeight="1" x14ac:dyDescent="0.15">
      <c r="A113" s="157"/>
      <c r="B113" s="23" t="s">
        <v>76</v>
      </c>
      <c r="C113" s="7">
        <v>11</v>
      </c>
      <c r="D113" s="8">
        <f>(説明!$G$45*1.05/C113)*E$112</f>
        <v>25958.863636363636</v>
      </c>
      <c r="E113" s="148"/>
      <c r="F113" s="148"/>
      <c r="G113" s="148"/>
      <c r="H113" s="148"/>
      <c r="I113" s="148"/>
    </row>
    <row r="114" spans="1:9" ht="15" customHeight="1" x14ac:dyDescent="0.15">
      <c r="A114" s="157"/>
      <c r="B114" s="23" t="s">
        <v>77</v>
      </c>
      <c r="C114" s="7">
        <v>9</v>
      </c>
      <c r="D114" s="8">
        <f>(説明!$G$45*1.05/C114)*E$112</f>
        <v>31727.5</v>
      </c>
      <c r="E114" s="148"/>
      <c r="F114" s="148"/>
      <c r="G114" s="148"/>
      <c r="H114" s="148"/>
      <c r="I114" s="148"/>
    </row>
    <row r="115" spans="1:9" ht="15" customHeight="1" x14ac:dyDescent="0.15">
      <c r="A115" s="157"/>
      <c r="B115" s="23" t="s">
        <v>78</v>
      </c>
      <c r="C115" s="7">
        <v>8</v>
      </c>
      <c r="D115" s="8">
        <f>(説明!$G$45*1.05/C115)*E$112</f>
        <v>35693.4375</v>
      </c>
      <c r="E115" s="148"/>
      <c r="F115" s="148"/>
      <c r="G115" s="148"/>
      <c r="H115" s="148"/>
      <c r="I115" s="148"/>
    </row>
    <row r="116" spans="1:9" ht="15" customHeight="1" x14ac:dyDescent="0.15">
      <c r="A116" s="157"/>
      <c r="B116" s="23" t="s">
        <v>79</v>
      </c>
      <c r="C116" s="7">
        <v>7</v>
      </c>
      <c r="D116" s="8">
        <f>(説明!$G$45*1.05/C116)*E$112</f>
        <v>40792.5</v>
      </c>
      <c r="E116" s="148"/>
      <c r="F116" s="148"/>
      <c r="G116" s="148"/>
      <c r="H116" s="148"/>
      <c r="I116" s="148"/>
    </row>
    <row r="117" spans="1:9" ht="15" customHeight="1" x14ac:dyDescent="0.15">
      <c r="A117" s="157"/>
      <c r="B117" s="23" t="s">
        <v>80</v>
      </c>
      <c r="C117" s="7">
        <v>6</v>
      </c>
      <c r="D117" s="8">
        <f>(説明!$G$45*1.05/C117)*E$112</f>
        <v>47591.25</v>
      </c>
      <c r="E117" s="148"/>
      <c r="F117" s="148"/>
      <c r="G117" s="148"/>
      <c r="H117" s="148"/>
      <c r="I117" s="148"/>
    </row>
    <row r="118" spans="1:9" ht="15" customHeight="1" thickBot="1" x14ac:dyDescent="0.2">
      <c r="A118" s="158"/>
      <c r="B118" s="25" t="s">
        <v>81</v>
      </c>
      <c r="C118" s="11">
        <v>5</v>
      </c>
      <c r="D118" s="12">
        <f>(説明!$G$45*1.05/C118)*E$112</f>
        <v>57109.5</v>
      </c>
      <c r="E118" s="148"/>
      <c r="F118" s="148"/>
      <c r="G118" s="148"/>
      <c r="H118" s="148"/>
      <c r="I118" s="148"/>
    </row>
    <row r="119" spans="1:9" ht="15" customHeight="1" thickTop="1" x14ac:dyDescent="0.15">
      <c r="A119" s="161">
        <v>2350</v>
      </c>
      <c r="B119" s="68" t="s">
        <v>68</v>
      </c>
      <c r="C119" s="69">
        <v>13</v>
      </c>
      <c r="D119" s="70">
        <f>(説明!$G$45*1.05/C119)*E$119</f>
        <v>21965.192307692309</v>
      </c>
      <c r="E119" s="151">
        <v>5</v>
      </c>
      <c r="F119" s="151">
        <f>7000*E119</f>
        <v>35000</v>
      </c>
      <c r="G119" s="151">
        <f>A119*2</f>
        <v>4700</v>
      </c>
      <c r="H119" s="151">
        <f>A119+25</f>
        <v>2375</v>
      </c>
      <c r="I119" s="151">
        <f>ROUNDUP(((25*H119^2)+(2853*H119))*0.0001/E119,-2)</f>
        <v>3000</v>
      </c>
    </row>
    <row r="120" spans="1:9" ht="15" customHeight="1" x14ac:dyDescent="0.15">
      <c r="A120" s="157"/>
      <c r="B120" s="23" t="s">
        <v>76</v>
      </c>
      <c r="C120" s="7">
        <v>11</v>
      </c>
      <c r="D120" s="8">
        <f>(説明!$G$45*1.05/C120)*E$119</f>
        <v>25958.863636363636</v>
      </c>
      <c r="E120" s="148"/>
      <c r="F120" s="148"/>
      <c r="G120" s="148"/>
      <c r="H120" s="148"/>
      <c r="I120" s="148"/>
    </row>
    <row r="121" spans="1:9" ht="15" customHeight="1" x14ac:dyDescent="0.15">
      <c r="A121" s="157"/>
      <c r="B121" s="23" t="s">
        <v>77</v>
      </c>
      <c r="C121" s="7">
        <v>9</v>
      </c>
      <c r="D121" s="8">
        <f>(説明!$G$45*1.05/C121)*E$119</f>
        <v>31727.5</v>
      </c>
      <c r="E121" s="148"/>
      <c r="F121" s="148"/>
      <c r="G121" s="148"/>
      <c r="H121" s="148"/>
      <c r="I121" s="148"/>
    </row>
    <row r="122" spans="1:9" ht="15" customHeight="1" x14ac:dyDescent="0.15">
      <c r="A122" s="157"/>
      <c r="B122" s="23" t="s">
        <v>78</v>
      </c>
      <c r="C122" s="7">
        <v>7</v>
      </c>
      <c r="D122" s="8">
        <f>(説明!$G$45*1.05/C122)*E$119</f>
        <v>40792.5</v>
      </c>
      <c r="E122" s="148"/>
      <c r="F122" s="148"/>
      <c r="G122" s="148"/>
      <c r="H122" s="148"/>
      <c r="I122" s="148"/>
    </row>
    <row r="123" spans="1:9" ht="15" customHeight="1" x14ac:dyDescent="0.15">
      <c r="A123" s="157"/>
      <c r="B123" s="23" t="s">
        <v>79</v>
      </c>
      <c r="C123" s="7">
        <v>7</v>
      </c>
      <c r="D123" s="8">
        <f>(説明!$G$45*1.05/C123)*E$119</f>
        <v>40792.5</v>
      </c>
      <c r="E123" s="148"/>
      <c r="F123" s="148"/>
      <c r="G123" s="148"/>
      <c r="H123" s="148"/>
      <c r="I123" s="148"/>
    </row>
    <row r="124" spans="1:9" ht="15" customHeight="1" x14ac:dyDescent="0.15">
      <c r="A124" s="157"/>
      <c r="B124" s="23" t="s">
        <v>80</v>
      </c>
      <c r="C124" s="7">
        <v>6</v>
      </c>
      <c r="D124" s="8">
        <f>(説明!$G$45*1.05/C124)*E$119</f>
        <v>47591.25</v>
      </c>
      <c r="E124" s="148"/>
      <c r="F124" s="148"/>
      <c r="G124" s="148"/>
      <c r="H124" s="148"/>
      <c r="I124" s="148"/>
    </row>
    <row r="125" spans="1:9" ht="15" customHeight="1" thickBot="1" x14ac:dyDescent="0.2">
      <c r="A125" s="160"/>
      <c r="B125" s="24" t="s">
        <v>81</v>
      </c>
      <c r="C125" s="9">
        <v>5</v>
      </c>
      <c r="D125" s="10">
        <f>(説明!$G$45*1.05/C125)*E$119</f>
        <v>57109.5</v>
      </c>
      <c r="E125" s="149"/>
      <c r="F125" s="149"/>
      <c r="G125" s="149"/>
      <c r="H125" s="149"/>
      <c r="I125" s="149"/>
    </row>
    <row r="126" spans="1:9" ht="15" customHeight="1" thickTop="1" x14ac:dyDescent="0.15">
      <c r="A126" s="156">
        <v>2400</v>
      </c>
      <c r="B126" s="22" t="s">
        <v>68</v>
      </c>
      <c r="C126" s="5">
        <v>13</v>
      </c>
      <c r="D126" s="6">
        <f>(説明!$G$45*1.05/C126)*E$126</f>
        <v>21965.192307692309</v>
      </c>
      <c r="E126" s="150">
        <v>5</v>
      </c>
      <c r="F126" s="150">
        <f>7000*E126</f>
        <v>35000</v>
      </c>
      <c r="G126" s="150">
        <f>A126*2</f>
        <v>4800</v>
      </c>
      <c r="H126" s="167">
        <f>A126+25</f>
        <v>2425</v>
      </c>
      <c r="I126" s="150">
        <f>ROUNDUP(((25*H126^2)+(2853*H126))*0.0001/E126,-2)</f>
        <v>3100</v>
      </c>
    </row>
    <row r="127" spans="1:9" ht="15" customHeight="1" x14ac:dyDescent="0.15">
      <c r="A127" s="157"/>
      <c r="B127" s="23" t="s">
        <v>76</v>
      </c>
      <c r="C127" s="7">
        <v>11</v>
      </c>
      <c r="D127" s="8">
        <f>(説明!$G$45*1.05/C127)*E$126</f>
        <v>25958.863636363636</v>
      </c>
      <c r="E127" s="148"/>
      <c r="F127" s="148"/>
      <c r="G127" s="148"/>
      <c r="H127" s="148"/>
      <c r="I127" s="148"/>
    </row>
    <row r="128" spans="1:9" ht="15" customHeight="1" x14ac:dyDescent="0.15">
      <c r="A128" s="157"/>
      <c r="B128" s="23" t="s">
        <v>77</v>
      </c>
      <c r="C128" s="7">
        <v>9</v>
      </c>
      <c r="D128" s="8">
        <f>(説明!$G$45*1.05/C128)*E$126</f>
        <v>31727.5</v>
      </c>
      <c r="E128" s="148"/>
      <c r="F128" s="148"/>
      <c r="G128" s="148"/>
      <c r="H128" s="148"/>
      <c r="I128" s="148"/>
    </row>
    <row r="129" spans="1:9" ht="15" customHeight="1" x14ac:dyDescent="0.15">
      <c r="A129" s="157"/>
      <c r="B129" s="23" t="s">
        <v>78</v>
      </c>
      <c r="C129" s="7">
        <v>7</v>
      </c>
      <c r="D129" s="8">
        <f>(説明!$G$45*1.05/C129)*E$126</f>
        <v>40792.5</v>
      </c>
      <c r="E129" s="148"/>
      <c r="F129" s="148"/>
      <c r="G129" s="148"/>
      <c r="H129" s="148"/>
      <c r="I129" s="148"/>
    </row>
    <row r="130" spans="1:9" ht="15" customHeight="1" x14ac:dyDescent="0.15">
      <c r="A130" s="157"/>
      <c r="B130" s="23" t="s">
        <v>79</v>
      </c>
      <c r="C130" s="7">
        <v>7</v>
      </c>
      <c r="D130" s="8">
        <f>(説明!$G$45*1.05/C130)*E$126</f>
        <v>40792.5</v>
      </c>
      <c r="E130" s="148"/>
      <c r="F130" s="148"/>
      <c r="G130" s="148"/>
      <c r="H130" s="148"/>
      <c r="I130" s="148"/>
    </row>
    <row r="131" spans="1:9" ht="15" customHeight="1" x14ac:dyDescent="0.15">
      <c r="A131" s="157"/>
      <c r="B131" s="23" t="s">
        <v>80</v>
      </c>
      <c r="C131" s="7">
        <v>6</v>
      </c>
      <c r="D131" s="8">
        <f>(説明!$G$45*1.05/C131)*E$126</f>
        <v>47591.25</v>
      </c>
      <c r="E131" s="148"/>
      <c r="F131" s="148"/>
      <c r="G131" s="148"/>
      <c r="H131" s="148"/>
      <c r="I131" s="148"/>
    </row>
    <row r="132" spans="1:9" ht="15" customHeight="1" thickBot="1" x14ac:dyDescent="0.2">
      <c r="A132" s="158"/>
      <c r="B132" s="25" t="s">
        <v>81</v>
      </c>
      <c r="C132" s="11">
        <v>5</v>
      </c>
      <c r="D132" s="12">
        <f>(説明!$G$45*1.05/C132)*E$126</f>
        <v>57109.5</v>
      </c>
      <c r="E132" s="148"/>
      <c r="F132" s="148"/>
      <c r="G132" s="148"/>
      <c r="H132" s="148"/>
      <c r="I132" s="148"/>
    </row>
    <row r="133" spans="1:9" ht="15" customHeight="1" thickTop="1" x14ac:dyDescent="0.15">
      <c r="A133" s="161">
        <v>2450</v>
      </c>
      <c r="B133" s="68" t="s">
        <v>68</v>
      </c>
      <c r="C133" s="69">
        <v>13</v>
      </c>
      <c r="D133" s="70">
        <f>(説明!$G$45*1.05/C133)*E$133</f>
        <v>21965.192307692309</v>
      </c>
      <c r="E133" s="151">
        <v>5</v>
      </c>
      <c r="F133" s="151">
        <f>7000*E133</f>
        <v>35000</v>
      </c>
      <c r="G133" s="151">
        <f>A133*2</f>
        <v>4900</v>
      </c>
      <c r="H133" s="151">
        <f>A133+25</f>
        <v>2475</v>
      </c>
      <c r="I133" s="151">
        <f>ROUNDUP(((25*H133^2)+(2853*H133))*0.0001/E133,-2)</f>
        <v>3300</v>
      </c>
    </row>
    <row r="134" spans="1:9" ht="15" customHeight="1" x14ac:dyDescent="0.15">
      <c r="A134" s="157"/>
      <c r="B134" s="23" t="s">
        <v>76</v>
      </c>
      <c r="C134" s="7">
        <v>10</v>
      </c>
      <c r="D134" s="8">
        <f>(説明!$G$45*1.05/C134)*E$133</f>
        <v>28554.75</v>
      </c>
      <c r="E134" s="148"/>
      <c r="F134" s="148"/>
      <c r="G134" s="148"/>
      <c r="H134" s="148"/>
      <c r="I134" s="148"/>
    </row>
    <row r="135" spans="1:9" ht="15" customHeight="1" x14ac:dyDescent="0.15">
      <c r="A135" s="157"/>
      <c r="B135" s="23" t="s">
        <v>77</v>
      </c>
      <c r="C135" s="7">
        <v>9</v>
      </c>
      <c r="D135" s="8">
        <f>(説明!$G$45*1.05/C135)*E$133</f>
        <v>31727.5</v>
      </c>
      <c r="E135" s="148"/>
      <c r="F135" s="148"/>
      <c r="G135" s="148"/>
      <c r="H135" s="148"/>
      <c r="I135" s="148"/>
    </row>
    <row r="136" spans="1:9" ht="15" customHeight="1" x14ac:dyDescent="0.15">
      <c r="A136" s="157"/>
      <c r="B136" s="23" t="s">
        <v>78</v>
      </c>
      <c r="C136" s="7">
        <v>7</v>
      </c>
      <c r="D136" s="8">
        <f>(説明!$G$45*1.05/C136)*E$133</f>
        <v>40792.5</v>
      </c>
      <c r="E136" s="148"/>
      <c r="F136" s="148"/>
      <c r="G136" s="148"/>
      <c r="H136" s="148"/>
      <c r="I136" s="148"/>
    </row>
    <row r="137" spans="1:9" ht="15" customHeight="1" x14ac:dyDescent="0.15">
      <c r="A137" s="157"/>
      <c r="B137" s="23" t="s">
        <v>79</v>
      </c>
      <c r="C137" s="7">
        <v>6</v>
      </c>
      <c r="D137" s="8">
        <f>(説明!$G$45*1.05/C137)*E$133</f>
        <v>47591.25</v>
      </c>
      <c r="E137" s="148"/>
      <c r="F137" s="148"/>
      <c r="G137" s="148"/>
      <c r="H137" s="148"/>
      <c r="I137" s="148"/>
    </row>
    <row r="138" spans="1:9" ht="15" customHeight="1" x14ac:dyDescent="0.15">
      <c r="A138" s="157"/>
      <c r="B138" s="23" t="s">
        <v>80</v>
      </c>
      <c r="C138" s="7">
        <v>6</v>
      </c>
      <c r="D138" s="8">
        <f>(説明!$G$45*1.05/C138)*E$133</f>
        <v>47591.25</v>
      </c>
      <c r="E138" s="148"/>
      <c r="F138" s="148"/>
      <c r="G138" s="148"/>
      <c r="H138" s="148"/>
      <c r="I138" s="148"/>
    </row>
    <row r="139" spans="1:9" ht="15" customHeight="1" thickBot="1" x14ac:dyDescent="0.2">
      <c r="A139" s="164"/>
      <c r="B139" s="66" t="s">
        <v>81</v>
      </c>
      <c r="C139" s="67">
        <v>5</v>
      </c>
      <c r="D139" s="63">
        <f>(説明!$G$45*1.05/C139)*E$133</f>
        <v>57109.5</v>
      </c>
      <c r="E139" s="152"/>
      <c r="F139" s="152"/>
      <c r="G139" s="152"/>
      <c r="H139" s="152"/>
      <c r="I139" s="152"/>
    </row>
    <row r="140" spans="1:9" ht="15" customHeight="1" thickTop="1" x14ac:dyDescent="0.15">
      <c r="A140" s="156">
        <v>2500</v>
      </c>
      <c r="B140" s="22" t="s">
        <v>68</v>
      </c>
      <c r="C140" s="5">
        <v>15</v>
      </c>
      <c r="D140" s="6">
        <f>(説明!$G$45*1.05/C140)*E$140</f>
        <v>22843.800000000003</v>
      </c>
      <c r="E140" s="148">
        <v>6</v>
      </c>
      <c r="F140" s="148">
        <f>7000*E140</f>
        <v>42000</v>
      </c>
      <c r="G140" s="148">
        <f>A140*2</f>
        <v>5000</v>
      </c>
      <c r="H140" s="148">
        <f>A140+25</f>
        <v>2525</v>
      </c>
      <c r="I140" s="148">
        <f>ROUNDUP(((25*H140^2)+(2853*H140))*0.0001/E140,-2)</f>
        <v>2800</v>
      </c>
    </row>
    <row r="141" spans="1:9" ht="15" customHeight="1" x14ac:dyDescent="0.15">
      <c r="A141" s="157"/>
      <c r="B141" s="23" t="s">
        <v>76</v>
      </c>
      <c r="C141" s="7">
        <v>12</v>
      </c>
      <c r="D141" s="8">
        <f>(説明!$G$45*1.05/C141)*E$140</f>
        <v>28554.75</v>
      </c>
      <c r="E141" s="148"/>
      <c r="F141" s="148"/>
      <c r="G141" s="148"/>
      <c r="H141" s="148"/>
      <c r="I141" s="148"/>
    </row>
    <row r="142" spans="1:9" ht="15" customHeight="1" x14ac:dyDescent="0.15">
      <c r="A142" s="157"/>
      <c r="B142" s="23" t="s">
        <v>77</v>
      </c>
      <c r="C142" s="7">
        <v>10</v>
      </c>
      <c r="D142" s="8">
        <f>(説明!$G$45*1.05/C142)*E$140</f>
        <v>34265.699999999997</v>
      </c>
      <c r="E142" s="148"/>
      <c r="F142" s="148"/>
      <c r="G142" s="148"/>
      <c r="H142" s="148"/>
      <c r="I142" s="148"/>
    </row>
    <row r="143" spans="1:9" ht="15" customHeight="1" x14ac:dyDescent="0.15">
      <c r="A143" s="157"/>
      <c r="B143" s="23" t="s">
        <v>78</v>
      </c>
      <c r="C143" s="7">
        <v>8</v>
      </c>
      <c r="D143" s="8">
        <f>(説明!$G$45*1.05/C143)*E$140</f>
        <v>42832.125</v>
      </c>
      <c r="E143" s="148"/>
      <c r="F143" s="148"/>
      <c r="G143" s="148"/>
      <c r="H143" s="148"/>
      <c r="I143" s="148"/>
    </row>
    <row r="144" spans="1:9" ht="15" customHeight="1" x14ac:dyDescent="0.15">
      <c r="A144" s="157"/>
      <c r="B144" s="23" t="s">
        <v>79</v>
      </c>
      <c r="C144" s="7">
        <v>7</v>
      </c>
      <c r="D144" s="8">
        <f>(説明!$G$45*1.05/C144)*E$140</f>
        <v>48951</v>
      </c>
      <c r="E144" s="148"/>
      <c r="F144" s="148"/>
      <c r="G144" s="148"/>
      <c r="H144" s="148"/>
      <c r="I144" s="148"/>
    </row>
    <row r="145" spans="1:9" ht="15" customHeight="1" x14ac:dyDescent="0.15">
      <c r="A145" s="157"/>
      <c r="B145" s="23" t="s">
        <v>80</v>
      </c>
      <c r="C145" s="7">
        <v>6</v>
      </c>
      <c r="D145" s="8">
        <f>(説明!$G$45*1.05/C145)*E$140</f>
        <v>57109.5</v>
      </c>
      <c r="E145" s="148"/>
      <c r="F145" s="148"/>
      <c r="G145" s="148"/>
      <c r="H145" s="148"/>
      <c r="I145" s="148"/>
    </row>
    <row r="146" spans="1:9" ht="15" customHeight="1" thickBot="1" x14ac:dyDescent="0.2">
      <c r="A146" s="158"/>
      <c r="B146" s="25" t="s">
        <v>81</v>
      </c>
      <c r="C146" s="11">
        <v>6</v>
      </c>
      <c r="D146" s="12">
        <f>(説明!$G$45*1.05/C146)*E$140</f>
        <v>57109.5</v>
      </c>
      <c r="E146" s="149"/>
      <c r="F146" s="149"/>
      <c r="G146" s="149"/>
      <c r="H146" s="149"/>
      <c r="I146" s="149"/>
    </row>
    <row r="147" spans="1:9" ht="15" customHeight="1" thickTop="1" x14ac:dyDescent="0.15">
      <c r="A147" s="159">
        <v>2550</v>
      </c>
      <c r="B147" s="26" t="s">
        <v>68</v>
      </c>
      <c r="C147" s="13">
        <v>15</v>
      </c>
      <c r="D147" s="14">
        <f>(説明!$G$45*1.05/C147)*E$147</f>
        <v>22843.800000000003</v>
      </c>
      <c r="E147" s="150">
        <v>6</v>
      </c>
      <c r="F147" s="150">
        <f>7000*E147</f>
        <v>42000</v>
      </c>
      <c r="G147" s="150">
        <f>A147*2</f>
        <v>5100</v>
      </c>
      <c r="H147" s="150">
        <f>A147+25</f>
        <v>2575</v>
      </c>
      <c r="I147" s="150">
        <f>ROUNDUP(((25*H147^2)+(2853*H147))*0.0001/E147,-2)</f>
        <v>2900</v>
      </c>
    </row>
    <row r="148" spans="1:9" ht="15" customHeight="1" x14ac:dyDescent="0.15">
      <c r="A148" s="157"/>
      <c r="B148" s="23" t="s">
        <v>76</v>
      </c>
      <c r="C148" s="7">
        <v>12</v>
      </c>
      <c r="D148" s="8">
        <f>(説明!$G$45*1.05/C148)*E$147</f>
        <v>28554.75</v>
      </c>
      <c r="E148" s="148"/>
      <c r="F148" s="148"/>
      <c r="G148" s="148"/>
      <c r="H148" s="148"/>
      <c r="I148" s="148"/>
    </row>
    <row r="149" spans="1:9" ht="15" customHeight="1" x14ac:dyDescent="0.15">
      <c r="A149" s="157"/>
      <c r="B149" s="23" t="s">
        <v>77</v>
      </c>
      <c r="C149" s="7">
        <v>10</v>
      </c>
      <c r="D149" s="8">
        <f>(説明!$G$45*1.05/C149)*E$147</f>
        <v>34265.699999999997</v>
      </c>
      <c r="E149" s="148"/>
      <c r="F149" s="148"/>
      <c r="G149" s="148"/>
      <c r="H149" s="148"/>
      <c r="I149" s="148"/>
    </row>
    <row r="150" spans="1:9" ht="15" customHeight="1" x14ac:dyDescent="0.15">
      <c r="A150" s="157"/>
      <c r="B150" s="23" t="s">
        <v>78</v>
      </c>
      <c r="C150" s="7">
        <v>8</v>
      </c>
      <c r="D150" s="8">
        <f>(説明!$G$45*1.05/C150)*E$147</f>
        <v>42832.125</v>
      </c>
      <c r="E150" s="148"/>
      <c r="F150" s="148"/>
      <c r="G150" s="148"/>
      <c r="H150" s="148"/>
      <c r="I150" s="148"/>
    </row>
    <row r="151" spans="1:9" ht="15" customHeight="1" x14ac:dyDescent="0.15">
      <c r="A151" s="157"/>
      <c r="B151" s="23" t="s">
        <v>79</v>
      </c>
      <c r="C151" s="7">
        <v>7</v>
      </c>
      <c r="D151" s="8">
        <f>(説明!$G$45*1.05/C151)*E$147</f>
        <v>48951</v>
      </c>
      <c r="E151" s="148"/>
      <c r="F151" s="148"/>
      <c r="G151" s="148"/>
      <c r="H151" s="148"/>
      <c r="I151" s="148"/>
    </row>
    <row r="152" spans="1:9" ht="15" customHeight="1" x14ac:dyDescent="0.15">
      <c r="A152" s="157"/>
      <c r="B152" s="23" t="s">
        <v>80</v>
      </c>
      <c r="C152" s="7">
        <v>6</v>
      </c>
      <c r="D152" s="8">
        <f>(説明!$G$45*1.05/C152)*E$147</f>
        <v>57109.5</v>
      </c>
      <c r="E152" s="148"/>
      <c r="F152" s="148"/>
      <c r="G152" s="148"/>
      <c r="H152" s="148"/>
      <c r="I152" s="148"/>
    </row>
    <row r="153" spans="1:9" ht="15" customHeight="1" x14ac:dyDescent="0.15">
      <c r="A153" s="162"/>
      <c r="B153" s="71" t="s">
        <v>81</v>
      </c>
      <c r="C153" s="72">
        <v>6</v>
      </c>
      <c r="D153" s="65">
        <f>(説明!$G$45*1.05/C153)*E$147</f>
        <v>57109.5</v>
      </c>
      <c r="E153" s="154"/>
      <c r="F153" s="154"/>
      <c r="G153" s="154"/>
      <c r="H153" s="154"/>
      <c r="I153" s="154"/>
    </row>
    <row r="154" spans="1:9" x14ac:dyDescent="0.15">
      <c r="A154" t="s">
        <v>86</v>
      </c>
      <c r="B154" s="16"/>
      <c r="C154" s="16"/>
      <c r="D154" t="s">
        <v>95</v>
      </c>
      <c r="E154" s="17"/>
      <c r="F154" s="17"/>
      <c r="G154" s="17"/>
      <c r="H154" s="17"/>
      <c r="I154" s="88" t="s">
        <v>66</v>
      </c>
    </row>
    <row r="155" spans="1:9" ht="15" customHeight="1" thickBot="1" x14ac:dyDescent="0.2">
      <c r="A155" s="18" t="s">
        <v>1</v>
      </c>
      <c r="B155" s="19" t="s">
        <v>0</v>
      </c>
      <c r="C155" s="2" t="s">
        <v>6</v>
      </c>
      <c r="D155" s="20" t="s">
        <v>2</v>
      </c>
      <c r="E155" s="155" t="s">
        <v>3</v>
      </c>
      <c r="F155" s="155"/>
      <c r="G155" s="21" t="s">
        <v>4</v>
      </c>
      <c r="H155" s="21"/>
      <c r="I155" s="21" t="s">
        <v>5</v>
      </c>
    </row>
    <row r="156" spans="1:9" ht="15" customHeight="1" x14ac:dyDescent="0.15">
      <c r="A156" s="156">
        <v>2600</v>
      </c>
      <c r="B156" s="22" t="s">
        <v>68</v>
      </c>
      <c r="C156" s="5">
        <v>14</v>
      </c>
      <c r="D156" s="6">
        <f>(説明!$G$45*1.05/C156)*E$156</f>
        <v>24475.5</v>
      </c>
      <c r="E156" s="148">
        <v>6</v>
      </c>
      <c r="F156" s="148">
        <f>7000*E156</f>
        <v>42000</v>
      </c>
      <c r="G156" s="148">
        <f>A156*2</f>
        <v>5200</v>
      </c>
      <c r="H156" s="167">
        <f>A156+25</f>
        <v>2625</v>
      </c>
      <c r="I156" s="167">
        <f>ROUNDUP(((25*H156^2)+(2853*H156))*0.0001/E156,-2)</f>
        <v>3000</v>
      </c>
    </row>
    <row r="157" spans="1:9" ht="15" customHeight="1" x14ac:dyDescent="0.15">
      <c r="A157" s="157"/>
      <c r="B157" s="23" t="s">
        <v>76</v>
      </c>
      <c r="C157" s="7">
        <v>12</v>
      </c>
      <c r="D157" s="8">
        <f>(説明!$G$45*1.05/C157)*E$156</f>
        <v>28554.75</v>
      </c>
      <c r="E157" s="148"/>
      <c r="F157" s="148"/>
      <c r="G157" s="148"/>
      <c r="H157" s="148"/>
      <c r="I157" s="148"/>
    </row>
    <row r="158" spans="1:9" ht="15" customHeight="1" x14ac:dyDescent="0.15">
      <c r="A158" s="157"/>
      <c r="B158" s="23" t="s">
        <v>77</v>
      </c>
      <c r="C158" s="7">
        <v>10</v>
      </c>
      <c r="D158" s="8">
        <f>(説明!$G$45*1.05/C158)*E$156</f>
        <v>34265.699999999997</v>
      </c>
      <c r="E158" s="148"/>
      <c r="F158" s="148"/>
      <c r="G158" s="148"/>
      <c r="H158" s="148"/>
      <c r="I158" s="148"/>
    </row>
    <row r="159" spans="1:9" ht="15" customHeight="1" x14ac:dyDescent="0.15">
      <c r="A159" s="157"/>
      <c r="B159" s="23" t="s">
        <v>78</v>
      </c>
      <c r="C159" s="7">
        <v>8</v>
      </c>
      <c r="D159" s="8">
        <f>(説明!$G$45*1.05/C159)*E$156</f>
        <v>42832.125</v>
      </c>
      <c r="E159" s="148"/>
      <c r="F159" s="148"/>
      <c r="G159" s="148"/>
      <c r="H159" s="148"/>
      <c r="I159" s="148"/>
    </row>
    <row r="160" spans="1:9" ht="15" customHeight="1" x14ac:dyDescent="0.15">
      <c r="A160" s="157"/>
      <c r="B160" s="23" t="s">
        <v>79</v>
      </c>
      <c r="C160" s="7">
        <v>7</v>
      </c>
      <c r="D160" s="8">
        <f>(説明!$G$45*1.05/C160)*E$156</f>
        <v>48951</v>
      </c>
      <c r="E160" s="148"/>
      <c r="F160" s="148"/>
      <c r="G160" s="148"/>
      <c r="H160" s="148"/>
      <c r="I160" s="148"/>
    </row>
    <row r="161" spans="1:9" ht="15" customHeight="1" x14ac:dyDescent="0.15">
      <c r="A161" s="157"/>
      <c r="B161" s="23" t="s">
        <v>80</v>
      </c>
      <c r="C161" s="7">
        <v>6</v>
      </c>
      <c r="D161" s="8">
        <f>(説明!$G$45*1.05/C161)*E$156</f>
        <v>57109.5</v>
      </c>
      <c r="E161" s="148"/>
      <c r="F161" s="148"/>
      <c r="G161" s="148"/>
      <c r="H161" s="148"/>
      <c r="I161" s="148"/>
    </row>
    <row r="162" spans="1:9" ht="15" customHeight="1" thickBot="1" x14ac:dyDescent="0.2">
      <c r="A162" s="158"/>
      <c r="B162" s="25" t="s">
        <v>81</v>
      </c>
      <c r="C162" s="11">
        <v>6</v>
      </c>
      <c r="D162" s="12">
        <f>(説明!$G$45*1.05/C162)*E$156</f>
        <v>57109.5</v>
      </c>
      <c r="E162" s="148"/>
      <c r="F162" s="148"/>
      <c r="G162" s="148"/>
      <c r="H162" s="148"/>
      <c r="I162" s="148"/>
    </row>
    <row r="163" spans="1:9" ht="15" customHeight="1" thickTop="1" x14ac:dyDescent="0.15">
      <c r="A163" s="161">
        <v>2650</v>
      </c>
      <c r="B163" s="68" t="s">
        <v>68</v>
      </c>
      <c r="C163" s="69">
        <v>14</v>
      </c>
      <c r="D163" s="70">
        <f>(説明!$G$45*1.05/C163)*E$163</f>
        <v>24475.5</v>
      </c>
      <c r="E163" s="151">
        <v>6</v>
      </c>
      <c r="F163" s="151">
        <f>7000*E163</f>
        <v>42000</v>
      </c>
      <c r="G163" s="151">
        <f>A163*2</f>
        <v>5300</v>
      </c>
      <c r="H163" s="151">
        <f>A163+25</f>
        <v>2675</v>
      </c>
      <c r="I163" s="151">
        <f>ROUNDUP(((25*H163^2)+(2853*H163))*0.0001/E163,-2)</f>
        <v>3200</v>
      </c>
    </row>
    <row r="164" spans="1:9" ht="15" customHeight="1" x14ac:dyDescent="0.15">
      <c r="A164" s="157"/>
      <c r="B164" s="23" t="s">
        <v>76</v>
      </c>
      <c r="C164" s="7">
        <v>11</v>
      </c>
      <c r="D164" s="8">
        <f>(説明!$G$45*1.05/C164)*E$163</f>
        <v>31150.63636363636</v>
      </c>
      <c r="E164" s="148"/>
      <c r="F164" s="148"/>
      <c r="G164" s="148"/>
      <c r="H164" s="148"/>
      <c r="I164" s="148"/>
    </row>
    <row r="165" spans="1:9" ht="15" customHeight="1" x14ac:dyDescent="0.15">
      <c r="A165" s="157"/>
      <c r="B165" s="23" t="s">
        <v>77</v>
      </c>
      <c r="C165" s="7">
        <v>9</v>
      </c>
      <c r="D165" s="8">
        <f>(説明!$G$45*1.05/C165)*E$163</f>
        <v>38073</v>
      </c>
      <c r="E165" s="148"/>
      <c r="F165" s="148"/>
      <c r="G165" s="148"/>
      <c r="H165" s="148"/>
      <c r="I165" s="148"/>
    </row>
    <row r="166" spans="1:9" ht="15" customHeight="1" x14ac:dyDescent="0.15">
      <c r="A166" s="157"/>
      <c r="B166" s="23" t="s">
        <v>78</v>
      </c>
      <c r="C166" s="7">
        <v>8</v>
      </c>
      <c r="D166" s="8">
        <f>(説明!$G$45*1.05/C166)*E$163</f>
        <v>42832.125</v>
      </c>
      <c r="E166" s="148"/>
      <c r="F166" s="148"/>
      <c r="G166" s="148"/>
      <c r="H166" s="148"/>
      <c r="I166" s="148"/>
    </row>
    <row r="167" spans="1:9" ht="15" customHeight="1" x14ac:dyDescent="0.15">
      <c r="A167" s="157"/>
      <c r="B167" s="23" t="s">
        <v>79</v>
      </c>
      <c r="C167" s="7">
        <v>7</v>
      </c>
      <c r="D167" s="8">
        <f>(説明!$G$45*1.05/C167)*E$163</f>
        <v>48951</v>
      </c>
      <c r="E167" s="148"/>
      <c r="F167" s="148"/>
      <c r="G167" s="148"/>
      <c r="H167" s="148"/>
      <c r="I167" s="148"/>
    </row>
    <row r="168" spans="1:9" ht="15" customHeight="1" x14ac:dyDescent="0.15">
      <c r="A168" s="157"/>
      <c r="B168" s="23" t="s">
        <v>80</v>
      </c>
      <c r="C168" s="7">
        <v>6</v>
      </c>
      <c r="D168" s="8">
        <f>(説明!$G$45*1.05/C168)*E$163</f>
        <v>57109.5</v>
      </c>
      <c r="E168" s="148"/>
      <c r="F168" s="148"/>
      <c r="G168" s="148"/>
      <c r="H168" s="148"/>
      <c r="I168" s="148"/>
    </row>
    <row r="169" spans="1:9" ht="15" customHeight="1" thickBot="1" x14ac:dyDescent="0.2">
      <c r="A169" s="160"/>
      <c r="B169" s="24" t="s">
        <v>81</v>
      </c>
      <c r="C169" s="9">
        <v>6</v>
      </c>
      <c r="D169" s="10">
        <f>(説明!$G$45*1.05/C169)*E$163</f>
        <v>57109.5</v>
      </c>
      <c r="E169" s="149"/>
      <c r="F169" s="149"/>
      <c r="G169" s="149"/>
      <c r="H169" s="149"/>
      <c r="I169" s="149"/>
    </row>
    <row r="170" spans="1:9" ht="15" customHeight="1" thickTop="1" x14ac:dyDescent="0.15">
      <c r="A170" s="159">
        <v>2700</v>
      </c>
      <c r="B170" s="26" t="s">
        <v>68</v>
      </c>
      <c r="C170" s="13">
        <v>14</v>
      </c>
      <c r="D170" s="14">
        <f>(説明!$G$45*1.05/C170)*E$170</f>
        <v>24475.5</v>
      </c>
      <c r="E170" s="150">
        <v>6</v>
      </c>
      <c r="F170" s="150">
        <f>7000*E170</f>
        <v>42000</v>
      </c>
      <c r="G170" s="150">
        <f>A170*2</f>
        <v>5400</v>
      </c>
      <c r="H170" s="167">
        <f>A170+25</f>
        <v>2725</v>
      </c>
      <c r="I170" s="150">
        <f>ROUNDUP(((25*H170^2)+(2853*H170))*0.0001/E170,-2)</f>
        <v>3300</v>
      </c>
    </row>
    <row r="171" spans="1:9" ht="15" customHeight="1" x14ac:dyDescent="0.15">
      <c r="A171" s="157"/>
      <c r="B171" s="23" t="s">
        <v>76</v>
      </c>
      <c r="C171" s="7">
        <v>11</v>
      </c>
      <c r="D171" s="8">
        <f>(説明!$G$45*1.05/C171)*E$170</f>
        <v>31150.63636363636</v>
      </c>
      <c r="E171" s="148"/>
      <c r="F171" s="148"/>
      <c r="G171" s="148"/>
      <c r="H171" s="148"/>
      <c r="I171" s="148"/>
    </row>
    <row r="172" spans="1:9" ht="15" customHeight="1" x14ac:dyDescent="0.15">
      <c r="A172" s="157"/>
      <c r="B172" s="23" t="s">
        <v>77</v>
      </c>
      <c r="C172" s="7">
        <v>9</v>
      </c>
      <c r="D172" s="8">
        <f>(説明!$G$45*1.05/C172)*E$170</f>
        <v>38073</v>
      </c>
      <c r="E172" s="148"/>
      <c r="F172" s="148"/>
      <c r="G172" s="148"/>
      <c r="H172" s="148"/>
      <c r="I172" s="148"/>
    </row>
    <row r="173" spans="1:9" ht="15" customHeight="1" x14ac:dyDescent="0.15">
      <c r="A173" s="157"/>
      <c r="B173" s="23" t="s">
        <v>78</v>
      </c>
      <c r="C173" s="7">
        <v>8</v>
      </c>
      <c r="D173" s="8">
        <f>(説明!$G$45*1.05/C173)*E$170</f>
        <v>42832.125</v>
      </c>
      <c r="E173" s="148"/>
      <c r="F173" s="148"/>
      <c r="G173" s="148"/>
      <c r="H173" s="148"/>
      <c r="I173" s="148"/>
    </row>
    <row r="174" spans="1:9" ht="15" customHeight="1" x14ac:dyDescent="0.15">
      <c r="A174" s="157"/>
      <c r="B174" s="23" t="s">
        <v>79</v>
      </c>
      <c r="C174" s="7">
        <v>7</v>
      </c>
      <c r="D174" s="8">
        <f>(説明!$G$45*1.05/C174)*E$170</f>
        <v>48951</v>
      </c>
      <c r="E174" s="148"/>
      <c r="F174" s="148"/>
      <c r="G174" s="148"/>
      <c r="H174" s="148"/>
      <c r="I174" s="148"/>
    </row>
    <row r="175" spans="1:9" ht="15" customHeight="1" x14ac:dyDescent="0.15">
      <c r="A175" s="157"/>
      <c r="B175" s="23" t="s">
        <v>80</v>
      </c>
      <c r="C175" s="7">
        <v>6</v>
      </c>
      <c r="D175" s="8">
        <f>(説明!$G$45*1.05/C175)*E$170</f>
        <v>57109.5</v>
      </c>
      <c r="E175" s="148"/>
      <c r="F175" s="148"/>
      <c r="G175" s="148"/>
      <c r="H175" s="148"/>
      <c r="I175" s="148"/>
    </row>
    <row r="176" spans="1:9" ht="15" customHeight="1" thickBot="1" x14ac:dyDescent="0.2">
      <c r="A176" s="160"/>
      <c r="B176" s="24" t="s">
        <v>81</v>
      </c>
      <c r="C176" s="9">
        <v>6</v>
      </c>
      <c r="D176" s="10">
        <f>(説明!$G$45*1.05/C176)*E$170</f>
        <v>57109.5</v>
      </c>
      <c r="E176" s="149"/>
      <c r="F176" s="149"/>
      <c r="G176" s="149"/>
      <c r="H176" s="149"/>
      <c r="I176" s="149"/>
    </row>
    <row r="177" spans="1:9" ht="15" customHeight="1" thickTop="1" x14ac:dyDescent="0.15">
      <c r="A177" s="156">
        <v>2750</v>
      </c>
      <c r="B177" s="22" t="s">
        <v>68</v>
      </c>
      <c r="C177" s="5">
        <v>14</v>
      </c>
      <c r="D177" s="6">
        <f>(説明!$G$45*1.05/C177)*E$177</f>
        <v>24475.5</v>
      </c>
      <c r="E177" s="150">
        <v>6</v>
      </c>
      <c r="F177" s="150">
        <f>7000*E177</f>
        <v>42000</v>
      </c>
      <c r="G177" s="150">
        <f>A177*2</f>
        <v>5500</v>
      </c>
      <c r="H177" s="167">
        <f>A177+25</f>
        <v>2775</v>
      </c>
      <c r="I177" s="150">
        <f>ROUNDUP(((25*H177^2)+(2853*H177))*0.0001/E177,-2)</f>
        <v>3400</v>
      </c>
    </row>
    <row r="178" spans="1:9" ht="15" customHeight="1" x14ac:dyDescent="0.15">
      <c r="A178" s="157"/>
      <c r="B178" s="23" t="s">
        <v>76</v>
      </c>
      <c r="C178" s="7">
        <v>11</v>
      </c>
      <c r="D178" s="8">
        <f>(説明!$G$45*1.05/C178)*E$177</f>
        <v>31150.63636363636</v>
      </c>
      <c r="E178" s="148"/>
      <c r="F178" s="148"/>
      <c r="G178" s="148"/>
      <c r="H178" s="148"/>
      <c r="I178" s="148"/>
    </row>
    <row r="179" spans="1:9" ht="15" customHeight="1" x14ac:dyDescent="0.15">
      <c r="A179" s="157"/>
      <c r="B179" s="23" t="s">
        <v>77</v>
      </c>
      <c r="C179" s="7">
        <v>9</v>
      </c>
      <c r="D179" s="8">
        <f>(説明!$G$45*1.05/C179)*E$177</f>
        <v>38073</v>
      </c>
      <c r="E179" s="148"/>
      <c r="F179" s="148"/>
      <c r="G179" s="148"/>
      <c r="H179" s="148"/>
      <c r="I179" s="148"/>
    </row>
    <row r="180" spans="1:9" ht="15" customHeight="1" x14ac:dyDescent="0.15">
      <c r="A180" s="157"/>
      <c r="B180" s="23" t="s">
        <v>78</v>
      </c>
      <c r="C180" s="7">
        <v>8</v>
      </c>
      <c r="D180" s="8">
        <f>(説明!$G$45*1.05/C180)*E$177</f>
        <v>42832.125</v>
      </c>
      <c r="E180" s="148"/>
      <c r="F180" s="148"/>
      <c r="G180" s="148"/>
      <c r="H180" s="148"/>
      <c r="I180" s="148"/>
    </row>
    <row r="181" spans="1:9" ht="15" customHeight="1" x14ac:dyDescent="0.15">
      <c r="A181" s="157"/>
      <c r="B181" s="23" t="s">
        <v>79</v>
      </c>
      <c r="C181" s="7">
        <v>7</v>
      </c>
      <c r="D181" s="8">
        <f>(説明!$G$45*1.05/C181)*E$177</f>
        <v>48951</v>
      </c>
      <c r="E181" s="148"/>
      <c r="F181" s="148"/>
      <c r="G181" s="148"/>
      <c r="H181" s="148"/>
      <c r="I181" s="148"/>
    </row>
    <row r="182" spans="1:9" ht="15" customHeight="1" x14ac:dyDescent="0.15">
      <c r="A182" s="157"/>
      <c r="B182" s="23" t="s">
        <v>80</v>
      </c>
      <c r="C182" s="7">
        <v>6</v>
      </c>
      <c r="D182" s="8">
        <f>(説明!$G$45*1.05/C182)*E$177</f>
        <v>57109.5</v>
      </c>
      <c r="E182" s="148"/>
      <c r="F182" s="148"/>
      <c r="G182" s="148"/>
      <c r="H182" s="148"/>
      <c r="I182" s="148"/>
    </row>
    <row r="183" spans="1:9" ht="15" customHeight="1" thickBot="1" x14ac:dyDescent="0.2">
      <c r="A183" s="158"/>
      <c r="B183" s="25" t="s">
        <v>81</v>
      </c>
      <c r="C183" s="11">
        <v>6</v>
      </c>
      <c r="D183" s="12">
        <f>(説明!$G$45*1.05/C183)*E$177</f>
        <v>57109.5</v>
      </c>
      <c r="E183" s="149"/>
      <c r="F183" s="149"/>
      <c r="G183" s="149"/>
      <c r="H183" s="149"/>
      <c r="I183" s="149"/>
    </row>
    <row r="184" spans="1:9" ht="15" customHeight="1" thickTop="1" x14ac:dyDescent="0.15">
      <c r="A184" s="159">
        <v>2800</v>
      </c>
      <c r="B184" s="26" t="s">
        <v>68</v>
      </c>
      <c r="C184" s="13">
        <v>14</v>
      </c>
      <c r="D184" s="14">
        <f>(説明!$G$45*1.05/C184)*E$184</f>
        <v>24475.5</v>
      </c>
      <c r="E184" s="150">
        <v>6</v>
      </c>
      <c r="F184" s="150">
        <f>7000*E184</f>
        <v>42000</v>
      </c>
      <c r="G184" s="150">
        <f>A184*2</f>
        <v>5600</v>
      </c>
      <c r="H184" s="167">
        <f>A184+25</f>
        <v>2825</v>
      </c>
      <c r="I184" s="150">
        <f>ROUNDUP(((25*H184^2)+(2853*H184))*0.0001/E184,-2)</f>
        <v>3500</v>
      </c>
    </row>
    <row r="185" spans="1:9" ht="15" customHeight="1" x14ac:dyDescent="0.15">
      <c r="A185" s="157"/>
      <c r="B185" s="23" t="s">
        <v>76</v>
      </c>
      <c r="C185" s="7">
        <v>11</v>
      </c>
      <c r="D185" s="8">
        <f>(説明!$G$45*1.05/C185)*E$184</f>
        <v>31150.63636363636</v>
      </c>
      <c r="E185" s="148"/>
      <c r="F185" s="148"/>
      <c r="G185" s="148"/>
      <c r="H185" s="148"/>
      <c r="I185" s="148"/>
    </row>
    <row r="186" spans="1:9" ht="15" customHeight="1" x14ac:dyDescent="0.15">
      <c r="A186" s="157"/>
      <c r="B186" s="23" t="s">
        <v>77</v>
      </c>
      <c r="C186" s="7">
        <v>9</v>
      </c>
      <c r="D186" s="8">
        <f>(説明!$G$45*1.05/C186)*E$184</f>
        <v>38073</v>
      </c>
      <c r="E186" s="148"/>
      <c r="F186" s="148"/>
      <c r="G186" s="148"/>
      <c r="H186" s="148"/>
      <c r="I186" s="148"/>
    </row>
    <row r="187" spans="1:9" ht="15" customHeight="1" x14ac:dyDescent="0.15">
      <c r="A187" s="157"/>
      <c r="B187" s="23" t="s">
        <v>78</v>
      </c>
      <c r="C187" s="7">
        <v>8</v>
      </c>
      <c r="D187" s="8">
        <f>(説明!$G$45*1.05/C187)*E$184</f>
        <v>42832.125</v>
      </c>
      <c r="E187" s="148"/>
      <c r="F187" s="148"/>
      <c r="G187" s="148"/>
      <c r="H187" s="148"/>
      <c r="I187" s="148"/>
    </row>
    <row r="188" spans="1:9" ht="15" customHeight="1" x14ac:dyDescent="0.15">
      <c r="A188" s="157"/>
      <c r="B188" s="23" t="s">
        <v>79</v>
      </c>
      <c r="C188" s="7">
        <v>7</v>
      </c>
      <c r="D188" s="8">
        <f>(説明!$G$45*1.05/C188)*E$184</f>
        <v>48951</v>
      </c>
      <c r="E188" s="148"/>
      <c r="F188" s="148"/>
      <c r="G188" s="148"/>
      <c r="H188" s="148"/>
      <c r="I188" s="148"/>
    </row>
    <row r="189" spans="1:9" ht="15" customHeight="1" x14ac:dyDescent="0.15">
      <c r="A189" s="157"/>
      <c r="B189" s="23" t="s">
        <v>80</v>
      </c>
      <c r="C189" s="7">
        <v>6</v>
      </c>
      <c r="D189" s="8">
        <f>(説明!$G$45*1.05/C189)*E$184</f>
        <v>57109.5</v>
      </c>
      <c r="E189" s="148"/>
      <c r="F189" s="148"/>
      <c r="G189" s="148"/>
      <c r="H189" s="148"/>
      <c r="I189" s="148"/>
    </row>
    <row r="190" spans="1:9" ht="15" customHeight="1" thickBot="1" x14ac:dyDescent="0.2">
      <c r="A190" s="160"/>
      <c r="B190" s="24" t="s">
        <v>81</v>
      </c>
      <c r="C190" s="9">
        <v>6</v>
      </c>
      <c r="D190" s="10">
        <f>(説明!$G$45*1.05/C190)*E$184</f>
        <v>57109.5</v>
      </c>
      <c r="E190" s="149"/>
      <c r="F190" s="149"/>
      <c r="G190" s="149"/>
      <c r="H190" s="149"/>
      <c r="I190" s="149"/>
    </row>
    <row r="191" spans="1:9" ht="15" customHeight="1" thickTop="1" x14ac:dyDescent="0.15">
      <c r="A191" s="156">
        <v>2850</v>
      </c>
      <c r="B191" s="22" t="s">
        <v>68</v>
      </c>
      <c r="C191" s="5">
        <v>14</v>
      </c>
      <c r="D191" s="6">
        <f>(説明!$G$45*1.05/C191)*E$191</f>
        <v>24475.5</v>
      </c>
      <c r="E191" s="150">
        <v>6</v>
      </c>
      <c r="F191" s="150">
        <f>7000*E191</f>
        <v>42000</v>
      </c>
      <c r="G191" s="150">
        <f>A191*2</f>
        <v>5700</v>
      </c>
      <c r="H191" s="167">
        <f>A191+25</f>
        <v>2875</v>
      </c>
      <c r="I191" s="150">
        <f>ROUNDUP(((25*H191^2)+(2853*H191))*0.0001/E191,-2)</f>
        <v>3600</v>
      </c>
    </row>
    <row r="192" spans="1:9" ht="15" customHeight="1" x14ac:dyDescent="0.15">
      <c r="A192" s="157"/>
      <c r="B192" s="23" t="s">
        <v>76</v>
      </c>
      <c r="C192" s="7">
        <v>11</v>
      </c>
      <c r="D192" s="8">
        <f>(説明!$G$45*1.05/C192)*E$191</f>
        <v>31150.63636363636</v>
      </c>
      <c r="E192" s="148"/>
      <c r="F192" s="148"/>
      <c r="G192" s="148"/>
      <c r="H192" s="148"/>
      <c r="I192" s="148"/>
    </row>
    <row r="193" spans="1:9" ht="15" customHeight="1" x14ac:dyDescent="0.15">
      <c r="A193" s="157"/>
      <c r="B193" s="23" t="s">
        <v>77</v>
      </c>
      <c r="C193" s="7">
        <v>9</v>
      </c>
      <c r="D193" s="8">
        <f>(説明!$G$45*1.05/C193)*E$191</f>
        <v>38073</v>
      </c>
      <c r="E193" s="148"/>
      <c r="F193" s="148"/>
      <c r="G193" s="148"/>
      <c r="H193" s="148"/>
      <c r="I193" s="148"/>
    </row>
    <row r="194" spans="1:9" ht="15" customHeight="1" x14ac:dyDescent="0.15">
      <c r="A194" s="157"/>
      <c r="B194" s="23" t="s">
        <v>78</v>
      </c>
      <c r="C194" s="7">
        <v>8</v>
      </c>
      <c r="D194" s="8">
        <f>(説明!$G$45*1.05/C194)*E$191</f>
        <v>42832.125</v>
      </c>
      <c r="E194" s="148"/>
      <c r="F194" s="148"/>
      <c r="G194" s="148"/>
      <c r="H194" s="148"/>
      <c r="I194" s="148"/>
    </row>
    <row r="195" spans="1:9" ht="15" customHeight="1" x14ac:dyDescent="0.15">
      <c r="A195" s="157"/>
      <c r="B195" s="23" t="s">
        <v>79</v>
      </c>
      <c r="C195" s="7">
        <v>7</v>
      </c>
      <c r="D195" s="8">
        <f>(説明!$G$45*1.05/C195)*E$191</f>
        <v>48951</v>
      </c>
      <c r="E195" s="148"/>
      <c r="F195" s="148"/>
      <c r="G195" s="148"/>
      <c r="H195" s="148"/>
      <c r="I195" s="148"/>
    </row>
    <row r="196" spans="1:9" ht="15" customHeight="1" x14ac:dyDescent="0.15">
      <c r="A196" s="157"/>
      <c r="B196" s="23" t="s">
        <v>80</v>
      </c>
      <c r="C196" s="7">
        <v>6</v>
      </c>
      <c r="D196" s="8">
        <f>(説明!$G$45*1.05/C196)*E$191</f>
        <v>57109.5</v>
      </c>
      <c r="E196" s="148"/>
      <c r="F196" s="148"/>
      <c r="G196" s="148"/>
      <c r="H196" s="148"/>
      <c r="I196" s="148"/>
    </row>
    <row r="197" spans="1:9" ht="15" customHeight="1" thickBot="1" x14ac:dyDescent="0.2">
      <c r="A197" s="158"/>
      <c r="B197" s="25" t="s">
        <v>81</v>
      </c>
      <c r="C197" s="11">
        <v>6</v>
      </c>
      <c r="D197" s="12">
        <f>(説明!$G$45*1.05/C197)*E$191</f>
        <v>57109.5</v>
      </c>
      <c r="E197" s="149"/>
      <c r="F197" s="149"/>
      <c r="G197" s="149"/>
      <c r="H197" s="149"/>
      <c r="I197" s="149"/>
    </row>
    <row r="198" spans="1:9" ht="15" customHeight="1" thickTop="1" x14ac:dyDescent="0.15">
      <c r="A198" s="159">
        <v>2900</v>
      </c>
      <c r="B198" s="26" t="s">
        <v>68</v>
      </c>
      <c r="C198" s="13">
        <v>14</v>
      </c>
      <c r="D198" s="14">
        <f>(説明!$G$45*1.05/C198)*E$198</f>
        <v>24475.5</v>
      </c>
      <c r="E198" s="150">
        <v>6</v>
      </c>
      <c r="F198" s="150">
        <f>7000*E198</f>
        <v>42000</v>
      </c>
      <c r="G198" s="150">
        <f>A198*2</f>
        <v>5800</v>
      </c>
      <c r="H198" s="150">
        <f>A198+25</f>
        <v>2925</v>
      </c>
      <c r="I198" s="150">
        <f>ROUNDUP(((25*H198^2)+(2853*H198))*0.0001/E198,-2)</f>
        <v>3800</v>
      </c>
    </row>
    <row r="199" spans="1:9" ht="15" customHeight="1" x14ac:dyDescent="0.15">
      <c r="A199" s="157"/>
      <c r="B199" s="23" t="s">
        <v>76</v>
      </c>
      <c r="C199" s="7">
        <v>11</v>
      </c>
      <c r="D199" s="8">
        <f>(説明!$G$45*1.05/C199)*E$198</f>
        <v>31150.63636363636</v>
      </c>
      <c r="E199" s="148"/>
      <c r="F199" s="148"/>
      <c r="G199" s="148"/>
      <c r="H199" s="148"/>
      <c r="I199" s="148"/>
    </row>
    <row r="200" spans="1:9" ht="15" customHeight="1" x14ac:dyDescent="0.15">
      <c r="A200" s="157"/>
      <c r="B200" s="23" t="s">
        <v>77</v>
      </c>
      <c r="C200" s="7">
        <v>9</v>
      </c>
      <c r="D200" s="8">
        <f>(説明!$G$45*1.05/C200)*E$198</f>
        <v>38073</v>
      </c>
      <c r="E200" s="148"/>
      <c r="F200" s="148"/>
      <c r="G200" s="148"/>
      <c r="H200" s="148"/>
      <c r="I200" s="148"/>
    </row>
    <row r="201" spans="1:9" ht="15" customHeight="1" x14ac:dyDescent="0.15">
      <c r="A201" s="157"/>
      <c r="B201" s="23" t="s">
        <v>78</v>
      </c>
      <c r="C201" s="7">
        <v>8</v>
      </c>
      <c r="D201" s="8">
        <f>(説明!$G$45*1.05/C201)*E$198</f>
        <v>42832.125</v>
      </c>
      <c r="E201" s="148"/>
      <c r="F201" s="148"/>
      <c r="G201" s="148"/>
      <c r="H201" s="148"/>
      <c r="I201" s="148"/>
    </row>
    <row r="202" spans="1:9" ht="15" customHeight="1" x14ac:dyDescent="0.15">
      <c r="A202" s="157"/>
      <c r="B202" s="23" t="s">
        <v>79</v>
      </c>
      <c r="C202" s="7">
        <v>7</v>
      </c>
      <c r="D202" s="8">
        <f>(説明!$G$45*1.05/C202)*E$198</f>
        <v>48951</v>
      </c>
      <c r="E202" s="148"/>
      <c r="F202" s="148"/>
      <c r="G202" s="148"/>
      <c r="H202" s="148"/>
      <c r="I202" s="148"/>
    </row>
    <row r="203" spans="1:9" ht="15" customHeight="1" x14ac:dyDescent="0.15">
      <c r="A203" s="157"/>
      <c r="B203" s="23" t="s">
        <v>80</v>
      </c>
      <c r="C203" s="7">
        <v>6</v>
      </c>
      <c r="D203" s="8">
        <f>(説明!$G$45*1.05/C203)*E$198</f>
        <v>57109.5</v>
      </c>
      <c r="E203" s="148"/>
      <c r="F203" s="148"/>
      <c r="G203" s="148"/>
      <c r="H203" s="148"/>
      <c r="I203" s="148"/>
    </row>
    <row r="204" spans="1:9" ht="15" customHeight="1" x14ac:dyDescent="0.15">
      <c r="A204" s="162"/>
      <c r="B204" s="71" t="s">
        <v>81</v>
      </c>
      <c r="C204" s="72">
        <v>6</v>
      </c>
      <c r="D204" s="65">
        <f>(説明!$G$45*1.05/C204)*E$198</f>
        <v>57109.5</v>
      </c>
      <c r="E204" s="154"/>
      <c r="F204" s="154"/>
      <c r="G204" s="154"/>
      <c r="H204" s="154"/>
      <c r="I204" s="154"/>
    </row>
    <row r="205" spans="1:9" x14ac:dyDescent="0.15">
      <c r="A205" t="s">
        <v>86</v>
      </c>
      <c r="B205" s="16"/>
      <c r="C205" s="16"/>
      <c r="D205" t="s">
        <v>95</v>
      </c>
      <c r="E205" s="17"/>
      <c r="F205" s="17"/>
      <c r="G205" s="17"/>
      <c r="H205" s="17"/>
      <c r="I205" s="88" t="s">
        <v>66</v>
      </c>
    </row>
    <row r="206" spans="1:9" ht="15" customHeight="1" thickBot="1" x14ac:dyDescent="0.2">
      <c r="A206" s="18" t="s">
        <v>1</v>
      </c>
      <c r="B206" s="19" t="s">
        <v>0</v>
      </c>
      <c r="C206" s="3" t="s">
        <v>6</v>
      </c>
      <c r="D206" s="20" t="s">
        <v>2</v>
      </c>
      <c r="E206" s="155" t="s">
        <v>3</v>
      </c>
      <c r="F206" s="155"/>
      <c r="G206" s="21" t="s">
        <v>4</v>
      </c>
      <c r="H206" s="21"/>
      <c r="I206" s="21" t="s">
        <v>5</v>
      </c>
    </row>
    <row r="207" spans="1:9" ht="15" customHeight="1" x14ac:dyDescent="0.15">
      <c r="A207" s="156">
        <v>2950</v>
      </c>
      <c r="B207" s="22" t="s">
        <v>68</v>
      </c>
      <c r="C207" s="28">
        <v>15</v>
      </c>
      <c r="D207" s="6">
        <f>(説明!$G$45*1.05/C207)*E$207</f>
        <v>26651.100000000002</v>
      </c>
      <c r="E207" s="148">
        <v>7</v>
      </c>
      <c r="F207" s="148">
        <f>7000*E207</f>
        <v>49000</v>
      </c>
      <c r="G207" s="148">
        <f>A207*2</f>
        <v>5900</v>
      </c>
      <c r="H207" s="167">
        <f>A207+25</f>
        <v>2975</v>
      </c>
      <c r="I207" s="167">
        <f>ROUNDUP(((25*H207^2)+(2853*H207))*0.0001/E207,-2)</f>
        <v>3300</v>
      </c>
    </row>
    <row r="208" spans="1:9" ht="15" customHeight="1" x14ac:dyDescent="0.15">
      <c r="A208" s="157"/>
      <c r="B208" s="23" t="s">
        <v>76</v>
      </c>
      <c r="C208" s="7">
        <v>12</v>
      </c>
      <c r="D208" s="8">
        <f>(説明!$G$45*1.05/C208)*E$207</f>
        <v>33313.875</v>
      </c>
      <c r="E208" s="148"/>
      <c r="F208" s="148"/>
      <c r="G208" s="148"/>
      <c r="H208" s="148"/>
      <c r="I208" s="148"/>
    </row>
    <row r="209" spans="1:9" ht="15" customHeight="1" x14ac:dyDescent="0.15">
      <c r="A209" s="157"/>
      <c r="B209" s="23" t="s">
        <v>77</v>
      </c>
      <c r="C209" s="7">
        <v>10</v>
      </c>
      <c r="D209" s="8">
        <f>(説明!$G$45*1.05/C209)*E$207</f>
        <v>39976.65</v>
      </c>
      <c r="E209" s="148"/>
      <c r="F209" s="148"/>
      <c r="G209" s="148"/>
      <c r="H209" s="148"/>
      <c r="I209" s="148"/>
    </row>
    <row r="210" spans="1:9" ht="15" customHeight="1" x14ac:dyDescent="0.15">
      <c r="A210" s="157"/>
      <c r="B210" s="23" t="s">
        <v>78</v>
      </c>
      <c r="C210" s="7">
        <v>9</v>
      </c>
      <c r="D210" s="8">
        <f>(説明!$G$45*1.05/C210)*E$207</f>
        <v>44418.5</v>
      </c>
      <c r="E210" s="148"/>
      <c r="F210" s="148"/>
      <c r="G210" s="148"/>
      <c r="H210" s="148"/>
      <c r="I210" s="148"/>
    </row>
    <row r="211" spans="1:9" ht="15" customHeight="1" x14ac:dyDescent="0.15">
      <c r="A211" s="157"/>
      <c r="B211" s="23" t="s">
        <v>79</v>
      </c>
      <c r="C211" s="7">
        <v>7</v>
      </c>
      <c r="D211" s="8">
        <f>(説明!$G$45*1.05/C211)*E$207</f>
        <v>57109.5</v>
      </c>
      <c r="E211" s="148"/>
      <c r="F211" s="148"/>
      <c r="G211" s="148"/>
      <c r="H211" s="148"/>
      <c r="I211" s="148"/>
    </row>
    <row r="212" spans="1:9" ht="15" customHeight="1" x14ac:dyDescent="0.15">
      <c r="A212" s="157"/>
      <c r="B212" s="23" t="s">
        <v>80</v>
      </c>
      <c r="C212" s="7">
        <v>7</v>
      </c>
      <c r="D212" s="8">
        <f>(説明!$G$45*1.05/C212)*E$207</f>
        <v>57109.5</v>
      </c>
      <c r="E212" s="148"/>
      <c r="F212" s="148"/>
      <c r="G212" s="148"/>
      <c r="H212" s="148"/>
      <c r="I212" s="148"/>
    </row>
    <row r="213" spans="1:9" ht="15" customHeight="1" thickBot="1" x14ac:dyDescent="0.2">
      <c r="A213" s="160"/>
      <c r="B213" s="24" t="s">
        <v>81</v>
      </c>
      <c r="C213" s="9">
        <v>6</v>
      </c>
      <c r="D213" s="10">
        <f>(説明!$G$45*1.05/C213)*E$207</f>
        <v>66627.75</v>
      </c>
      <c r="E213" s="149"/>
      <c r="F213" s="149"/>
      <c r="G213" s="149"/>
      <c r="H213" s="149"/>
      <c r="I213" s="149"/>
    </row>
    <row r="214" spans="1:9" ht="15" customHeight="1" thickTop="1" x14ac:dyDescent="0.15">
      <c r="A214" s="156">
        <v>3000</v>
      </c>
      <c r="B214" s="22" t="s">
        <v>68</v>
      </c>
      <c r="C214" s="5">
        <v>15</v>
      </c>
      <c r="D214" s="6">
        <f>(説明!$G$45*1.05/C214)*E$214</f>
        <v>26651.100000000002</v>
      </c>
      <c r="E214" s="150">
        <v>7</v>
      </c>
      <c r="F214" s="150">
        <f>7000*E214</f>
        <v>49000</v>
      </c>
      <c r="G214" s="150">
        <f>A214*2</f>
        <v>6000</v>
      </c>
      <c r="H214" s="167">
        <f>A214+25</f>
        <v>3025</v>
      </c>
      <c r="I214" s="150">
        <f>ROUNDUP(((25*H214^2)+(2853*H214))*0.0001/E214,-2)</f>
        <v>3400</v>
      </c>
    </row>
    <row r="215" spans="1:9" ht="15" customHeight="1" x14ac:dyDescent="0.15">
      <c r="A215" s="157"/>
      <c r="B215" s="23" t="s">
        <v>76</v>
      </c>
      <c r="C215" s="7">
        <v>12</v>
      </c>
      <c r="D215" s="8">
        <f>(説明!$G$45*1.05/C215)*E$214</f>
        <v>33313.875</v>
      </c>
      <c r="E215" s="148"/>
      <c r="F215" s="148"/>
      <c r="G215" s="148"/>
      <c r="H215" s="148"/>
      <c r="I215" s="148"/>
    </row>
    <row r="216" spans="1:9" ht="15" customHeight="1" x14ac:dyDescent="0.15">
      <c r="A216" s="157"/>
      <c r="B216" s="23" t="s">
        <v>77</v>
      </c>
      <c r="C216" s="7">
        <v>10</v>
      </c>
      <c r="D216" s="8">
        <f>(説明!$G$45*1.05/C216)*E$214</f>
        <v>39976.65</v>
      </c>
      <c r="E216" s="148"/>
      <c r="F216" s="148"/>
      <c r="G216" s="148"/>
      <c r="H216" s="148"/>
      <c r="I216" s="148"/>
    </row>
    <row r="217" spans="1:9" ht="15" customHeight="1" x14ac:dyDescent="0.15">
      <c r="A217" s="157"/>
      <c r="B217" s="23" t="s">
        <v>78</v>
      </c>
      <c r="C217" s="7">
        <v>9</v>
      </c>
      <c r="D217" s="8">
        <f>(説明!$G$45*1.05/C217)*E$214</f>
        <v>44418.5</v>
      </c>
      <c r="E217" s="148"/>
      <c r="F217" s="148"/>
      <c r="G217" s="148"/>
      <c r="H217" s="148"/>
      <c r="I217" s="148"/>
    </row>
    <row r="218" spans="1:9" ht="15" customHeight="1" x14ac:dyDescent="0.15">
      <c r="A218" s="157"/>
      <c r="B218" s="23" t="s">
        <v>79</v>
      </c>
      <c r="C218" s="7">
        <v>7</v>
      </c>
      <c r="D218" s="8">
        <f>(説明!$G$45*1.05/C218)*E$214</f>
        <v>57109.5</v>
      </c>
      <c r="E218" s="148"/>
      <c r="F218" s="148"/>
      <c r="G218" s="148"/>
      <c r="H218" s="148"/>
      <c r="I218" s="148"/>
    </row>
    <row r="219" spans="1:9" ht="15" customHeight="1" x14ac:dyDescent="0.15">
      <c r="A219" s="157"/>
      <c r="B219" s="23" t="s">
        <v>80</v>
      </c>
      <c r="C219" s="7">
        <v>7</v>
      </c>
      <c r="D219" s="8">
        <f>(説明!$G$45*1.05/C219)*E$214</f>
        <v>57109.5</v>
      </c>
      <c r="E219" s="148"/>
      <c r="F219" s="148"/>
      <c r="G219" s="148"/>
      <c r="H219" s="148"/>
      <c r="I219" s="148"/>
    </row>
    <row r="220" spans="1:9" ht="15" customHeight="1" thickBot="1" x14ac:dyDescent="0.2">
      <c r="A220" s="158"/>
      <c r="B220" s="25" t="s">
        <v>81</v>
      </c>
      <c r="C220" s="11">
        <v>6</v>
      </c>
      <c r="D220" s="12">
        <f>(説明!$G$45*1.05/C220)*E$214</f>
        <v>66627.75</v>
      </c>
      <c r="E220" s="149"/>
      <c r="F220" s="149"/>
      <c r="G220" s="149"/>
      <c r="H220" s="149"/>
      <c r="I220" s="149"/>
    </row>
    <row r="221" spans="1:9" ht="15" customHeight="1" thickTop="1" x14ac:dyDescent="0.15">
      <c r="A221" s="159"/>
      <c r="B221" s="26"/>
      <c r="C221" s="13"/>
      <c r="D221" s="14"/>
      <c r="E221" s="150"/>
      <c r="F221" s="150"/>
      <c r="G221" s="150"/>
      <c r="H221" s="150"/>
      <c r="I221" s="150"/>
    </row>
    <row r="222" spans="1:9" ht="15" customHeight="1" x14ac:dyDescent="0.15">
      <c r="A222" s="157"/>
      <c r="B222" s="23"/>
      <c r="C222" s="7"/>
      <c r="D222" s="8"/>
      <c r="E222" s="148"/>
      <c r="F222" s="148"/>
      <c r="G222" s="148"/>
      <c r="H222" s="148"/>
      <c r="I222" s="148"/>
    </row>
    <row r="223" spans="1:9" ht="15" customHeight="1" x14ac:dyDescent="0.15">
      <c r="A223" s="157"/>
      <c r="B223" s="23"/>
      <c r="C223" s="7"/>
      <c r="D223" s="8"/>
      <c r="E223" s="148"/>
      <c r="F223" s="148"/>
      <c r="G223" s="148"/>
      <c r="H223" s="148"/>
      <c r="I223" s="148"/>
    </row>
    <row r="224" spans="1:9" ht="15" customHeight="1" x14ac:dyDescent="0.15">
      <c r="A224" s="157"/>
      <c r="B224" s="23"/>
      <c r="C224" s="7"/>
      <c r="D224" s="8"/>
      <c r="E224" s="148"/>
      <c r="F224" s="148"/>
      <c r="G224" s="148"/>
      <c r="H224" s="148"/>
      <c r="I224" s="148"/>
    </row>
    <row r="225" spans="1:9" ht="15" customHeight="1" x14ac:dyDescent="0.15">
      <c r="A225" s="157"/>
      <c r="B225" s="23"/>
      <c r="C225" s="7"/>
      <c r="D225" s="8"/>
      <c r="E225" s="148"/>
      <c r="F225" s="148"/>
      <c r="G225" s="148"/>
      <c r="H225" s="148"/>
      <c r="I225" s="148"/>
    </row>
    <row r="226" spans="1:9" ht="15" customHeight="1" x14ac:dyDescent="0.15">
      <c r="A226" s="157"/>
      <c r="B226" s="23"/>
      <c r="C226" s="7"/>
      <c r="D226" s="8"/>
      <c r="E226" s="148"/>
      <c r="F226" s="148"/>
      <c r="G226" s="148"/>
      <c r="H226" s="148"/>
      <c r="I226" s="148"/>
    </row>
    <row r="227" spans="1:9" ht="15" customHeight="1" thickBot="1" x14ac:dyDescent="0.2">
      <c r="A227" s="160"/>
      <c r="B227" s="24"/>
      <c r="C227" s="9"/>
      <c r="D227" s="10"/>
      <c r="E227" s="149"/>
      <c r="F227" s="149"/>
      <c r="G227" s="149"/>
      <c r="H227" s="149"/>
      <c r="I227" s="149"/>
    </row>
    <row r="228" spans="1:9" ht="15" customHeight="1" thickTop="1" x14ac:dyDescent="0.15">
      <c r="A228" s="156"/>
      <c r="B228" s="22"/>
      <c r="C228" s="5"/>
      <c r="D228" s="6"/>
      <c r="E228" s="150"/>
      <c r="F228" s="150"/>
      <c r="G228" s="150"/>
      <c r="H228" s="150"/>
      <c r="I228" s="150"/>
    </row>
    <row r="229" spans="1:9" ht="15" customHeight="1" x14ac:dyDescent="0.15">
      <c r="A229" s="157"/>
      <c r="B229" s="23"/>
      <c r="C229" s="7"/>
      <c r="D229" s="8"/>
      <c r="E229" s="148"/>
      <c r="F229" s="148"/>
      <c r="G229" s="148"/>
      <c r="H229" s="148"/>
      <c r="I229" s="148"/>
    </row>
    <row r="230" spans="1:9" ht="15" customHeight="1" x14ac:dyDescent="0.15">
      <c r="A230" s="157"/>
      <c r="B230" s="23"/>
      <c r="C230" s="7"/>
      <c r="D230" s="8"/>
      <c r="E230" s="148"/>
      <c r="F230" s="148"/>
      <c r="G230" s="148"/>
      <c r="H230" s="148"/>
      <c r="I230" s="148"/>
    </row>
    <row r="231" spans="1:9" ht="15" customHeight="1" x14ac:dyDescent="0.15">
      <c r="A231" s="157"/>
      <c r="B231" s="23"/>
      <c r="C231" s="7"/>
      <c r="D231" s="8"/>
      <c r="E231" s="148"/>
      <c r="F231" s="148"/>
      <c r="G231" s="148"/>
      <c r="H231" s="148"/>
      <c r="I231" s="148"/>
    </row>
    <row r="232" spans="1:9" ht="15" customHeight="1" x14ac:dyDescent="0.15">
      <c r="A232" s="157"/>
      <c r="B232" s="23"/>
      <c r="C232" s="7"/>
      <c r="D232" s="8"/>
      <c r="E232" s="148"/>
      <c r="F232" s="148"/>
      <c r="G232" s="148"/>
      <c r="H232" s="148"/>
      <c r="I232" s="148"/>
    </row>
    <row r="233" spans="1:9" ht="15" customHeight="1" x14ac:dyDescent="0.15">
      <c r="A233" s="157"/>
      <c r="B233" s="23"/>
      <c r="C233" s="7"/>
      <c r="D233" s="8"/>
      <c r="E233" s="148"/>
      <c r="F233" s="148"/>
      <c r="G233" s="148"/>
      <c r="H233" s="148"/>
      <c r="I233" s="148"/>
    </row>
    <row r="234" spans="1:9" ht="15" customHeight="1" thickBot="1" x14ac:dyDescent="0.2">
      <c r="A234" s="158"/>
      <c r="B234" s="25"/>
      <c r="C234" s="11"/>
      <c r="D234" s="12"/>
      <c r="E234" s="149"/>
      <c r="F234" s="149"/>
      <c r="G234" s="149"/>
      <c r="H234" s="149"/>
      <c r="I234" s="149"/>
    </row>
    <row r="235" spans="1:9" ht="15" customHeight="1" thickTop="1" x14ac:dyDescent="0.15">
      <c r="A235" s="159"/>
      <c r="B235" s="26"/>
      <c r="C235" s="13"/>
      <c r="D235" s="14"/>
      <c r="E235" s="150"/>
      <c r="F235" s="150"/>
      <c r="G235" s="150"/>
      <c r="H235" s="150"/>
      <c r="I235" s="150"/>
    </row>
    <row r="236" spans="1:9" ht="15" customHeight="1" x14ac:dyDescent="0.15">
      <c r="A236" s="157"/>
      <c r="B236" s="23"/>
      <c r="C236" s="7"/>
      <c r="D236" s="8"/>
      <c r="E236" s="148"/>
      <c r="F236" s="148"/>
      <c r="G236" s="148"/>
      <c r="H236" s="148"/>
      <c r="I236" s="148"/>
    </row>
    <row r="237" spans="1:9" ht="15" customHeight="1" x14ac:dyDescent="0.15">
      <c r="A237" s="157"/>
      <c r="B237" s="23"/>
      <c r="C237" s="7"/>
      <c r="D237" s="8"/>
      <c r="E237" s="148"/>
      <c r="F237" s="148"/>
      <c r="G237" s="148"/>
      <c r="H237" s="148"/>
      <c r="I237" s="148"/>
    </row>
    <row r="238" spans="1:9" ht="15" customHeight="1" x14ac:dyDescent="0.15">
      <c r="A238" s="157"/>
      <c r="B238" s="23"/>
      <c r="C238" s="7"/>
      <c r="D238" s="8"/>
      <c r="E238" s="148"/>
      <c r="F238" s="148"/>
      <c r="G238" s="148"/>
      <c r="H238" s="148"/>
      <c r="I238" s="148"/>
    </row>
    <row r="239" spans="1:9" ht="15" customHeight="1" x14ac:dyDescent="0.15">
      <c r="A239" s="157"/>
      <c r="B239" s="23"/>
      <c r="C239" s="7"/>
      <c r="D239" s="8"/>
      <c r="E239" s="148"/>
      <c r="F239" s="148"/>
      <c r="G239" s="148"/>
      <c r="H239" s="148"/>
      <c r="I239" s="148"/>
    </row>
    <row r="240" spans="1:9" ht="15" customHeight="1" x14ac:dyDescent="0.15">
      <c r="A240" s="157"/>
      <c r="B240" s="23"/>
      <c r="C240" s="7"/>
      <c r="D240" s="8"/>
      <c r="E240" s="148"/>
      <c r="F240" s="148"/>
      <c r="G240" s="148"/>
      <c r="H240" s="148"/>
      <c r="I240" s="148"/>
    </row>
    <row r="241" spans="1:9" ht="15" customHeight="1" thickBot="1" x14ac:dyDescent="0.2">
      <c r="A241" s="160"/>
      <c r="B241" s="24"/>
      <c r="C241" s="9"/>
      <c r="D241" s="10"/>
      <c r="E241" s="149"/>
      <c r="F241" s="149"/>
      <c r="G241" s="148"/>
      <c r="H241" s="149"/>
      <c r="I241" s="149"/>
    </row>
    <row r="242" spans="1:9" ht="15" customHeight="1" thickTop="1" x14ac:dyDescent="0.15">
      <c r="A242" s="156"/>
      <c r="B242" s="22"/>
      <c r="C242" s="5"/>
      <c r="D242" s="6"/>
      <c r="E242" s="150"/>
      <c r="F242" s="150"/>
      <c r="G242" s="150"/>
      <c r="H242" s="150"/>
      <c r="I242" s="150"/>
    </row>
    <row r="243" spans="1:9" ht="15" customHeight="1" x14ac:dyDescent="0.15">
      <c r="A243" s="157"/>
      <c r="B243" s="23"/>
      <c r="C243" s="7"/>
      <c r="D243" s="8"/>
      <c r="E243" s="148"/>
      <c r="F243" s="148"/>
      <c r="G243" s="148"/>
      <c r="H243" s="148"/>
      <c r="I243" s="148"/>
    </row>
    <row r="244" spans="1:9" ht="15" customHeight="1" x14ac:dyDescent="0.15">
      <c r="A244" s="157"/>
      <c r="B244" s="23"/>
      <c r="C244" s="7"/>
      <c r="D244" s="8"/>
      <c r="E244" s="148"/>
      <c r="F244" s="148"/>
      <c r="G244" s="148"/>
      <c r="H244" s="148"/>
      <c r="I244" s="148"/>
    </row>
    <row r="245" spans="1:9" ht="15" customHeight="1" x14ac:dyDescent="0.15">
      <c r="A245" s="157"/>
      <c r="B245" s="23"/>
      <c r="C245" s="7"/>
      <c r="D245" s="8"/>
      <c r="E245" s="148"/>
      <c r="F245" s="148"/>
      <c r="G245" s="148"/>
      <c r="H245" s="148"/>
      <c r="I245" s="148"/>
    </row>
    <row r="246" spans="1:9" ht="15" customHeight="1" x14ac:dyDescent="0.15">
      <c r="A246" s="157"/>
      <c r="B246" s="23"/>
      <c r="C246" s="7"/>
      <c r="D246" s="8"/>
      <c r="E246" s="148"/>
      <c r="F246" s="148"/>
      <c r="G246" s="148"/>
      <c r="H246" s="148"/>
      <c r="I246" s="148"/>
    </row>
    <row r="247" spans="1:9" ht="15" customHeight="1" x14ac:dyDescent="0.15">
      <c r="A247" s="157"/>
      <c r="B247" s="23"/>
      <c r="C247" s="7"/>
      <c r="D247" s="8"/>
      <c r="E247" s="148"/>
      <c r="F247" s="148"/>
      <c r="G247" s="148"/>
      <c r="H247" s="148"/>
      <c r="I247" s="148"/>
    </row>
    <row r="248" spans="1:9" ht="15" customHeight="1" thickBot="1" x14ac:dyDescent="0.2">
      <c r="A248" s="158"/>
      <c r="B248" s="25"/>
      <c r="C248" s="11"/>
      <c r="D248" s="12"/>
      <c r="E248" s="149"/>
      <c r="F248" s="149"/>
      <c r="G248" s="149"/>
      <c r="H248" s="149"/>
      <c r="I248" s="149"/>
    </row>
    <row r="249" spans="1:9" ht="15" customHeight="1" thickTop="1" x14ac:dyDescent="0.15">
      <c r="A249" s="159"/>
      <c r="B249" s="26"/>
      <c r="C249" s="13"/>
      <c r="D249" s="14"/>
      <c r="E249" s="150"/>
      <c r="F249" s="150"/>
      <c r="G249" s="150"/>
      <c r="H249" s="150"/>
      <c r="I249" s="150"/>
    </row>
    <row r="250" spans="1:9" ht="15" customHeight="1" x14ac:dyDescent="0.15">
      <c r="A250" s="157"/>
      <c r="B250" s="23"/>
      <c r="C250" s="7"/>
      <c r="D250" s="8"/>
      <c r="E250" s="148"/>
      <c r="F250" s="148"/>
      <c r="G250" s="148"/>
      <c r="H250" s="148"/>
      <c r="I250" s="148"/>
    </row>
    <row r="251" spans="1:9" ht="15" customHeight="1" x14ac:dyDescent="0.15">
      <c r="A251" s="157"/>
      <c r="B251" s="23"/>
      <c r="C251" s="7"/>
      <c r="D251" s="8"/>
      <c r="E251" s="148"/>
      <c r="F251" s="148"/>
      <c r="G251" s="148"/>
      <c r="H251" s="148"/>
      <c r="I251" s="148"/>
    </row>
    <row r="252" spans="1:9" ht="15" customHeight="1" x14ac:dyDescent="0.15">
      <c r="A252" s="157"/>
      <c r="B252" s="23"/>
      <c r="C252" s="7"/>
      <c r="D252" s="8"/>
      <c r="E252" s="148"/>
      <c r="F252" s="148"/>
      <c r="G252" s="148"/>
      <c r="H252" s="148"/>
      <c r="I252" s="148"/>
    </row>
    <row r="253" spans="1:9" ht="15" customHeight="1" x14ac:dyDescent="0.15">
      <c r="A253" s="157"/>
      <c r="B253" s="23"/>
      <c r="C253" s="7"/>
      <c r="D253" s="8"/>
      <c r="E253" s="148"/>
      <c r="F253" s="148"/>
      <c r="G253" s="148"/>
      <c r="H253" s="148"/>
      <c r="I253" s="148"/>
    </row>
    <row r="254" spans="1:9" ht="15" customHeight="1" x14ac:dyDescent="0.15">
      <c r="A254" s="157"/>
      <c r="B254" s="23"/>
      <c r="C254" s="7"/>
      <c r="D254" s="8"/>
      <c r="E254" s="148"/>
      <c r="F254" s="148"/>
      <c r="G254" s="148"/>
      <c r="H254" s="148"/>
      <c r="I254" s="148"/>
    </row>
    <row r="255" spans="1:9" ht="15" customHeight="1" x14ac:dyDescent="0.15">
      <c r="A255" s="157"/>
      <c r="B255" s="23"/>
      <c r="C255" s="7"/>
      <c r="D255" s="8"/>
      <c r="E255" s="153"/>
      <c r="F255" s="153"/>
      <c r="G255" s="153"/>
      <c r="H255" s="153"/>
      <c r="I255" s="153"/>
    </row>
    <row r="256" spans="1:9" x14ac:dyDescent="0.15">
      <c r="A256" s="15"/>
      <c r="B256" s="16"/>
      <c r="C256" s="16"/>
      <c r="D256" s="17"/>
      <c r="E256" s="17"/>
      <c r="F256" s="17"/>
      <c r="G256" s="17"/>
      <c r="H256" s="17"/>
      <c r="I256" s="17"/>
    </row>
  </sheetData>
  <mergeCells count="215">
    <mergeCell ref="A249:A255"/>
    <mergeCell ref="E249:E255"/>
    <mergeCell ref="F249:F255"/>
    <mergeCell ref="G249:G255"/>
    <mergeCell ref="H249:H255"/>
    <mergeCell ref="I249:I255"/>
    <mergeCell ref="A235:A241"/>
    <mergeCell ref="E235:E241"/>
    <mergeCell ref="F235:F241"/>
    <mergeCell ref="G235:G241"/>
    <mergeCell ref="H235:H241"/>
    <mergeCell ref="I235:I241"/>
    <mergeCell ref="A242:A248"/>
    <mergeCell ref="E242:E248"/>
    <mergeCell ref="F242:F248"/>
    <mergeCell ref="G242:G248"/>
    <mergeCell ref="H242:H248"/>
    <mergeCell ref="I242:I248"/>
    <mergeCell ref="A221:A227"/>
    <mergeCell ref="E221:E227"/>
    <mergeCell ref="F221:F227"/>
    <mergeCell ref="G221:G227"/>
    <mergeCell ref="H221:H227"/>
    <mergeCell ref="I221:I227"/>
    <mergeCell ref="A228:A234"/>
    <mergeCell ref="E228:E234"/>
    <mergeCell ref="F228:F234"/>
    <mergeCell ref="G228:G234"/>
    <mergeCell ref="H228:H234"/>
    <mergeCell ref="I228:I234"/>
    <mergeCell ref="E206:F206"/>
    <mergeCell ref="A207:A213"/>
    <mergeCell ref="E207:E213"/>
    <mergeCell ref="F207:F213"/>
    <mergeCell ref="G207:G213"/>
    <mergeCell ref="H207:H213"/>
    <mergeCell ref="I207:I213"/>
    <mergeCell ref="A214:A220"/>
    <mergeCell ref="E214:E220"/>
    <mergeCell ref="F214:F220"/>
    <mergeCell ref="G214:G220"/>
    <mergeCell ref="H214:H220"/>
    <mergeCell ref="I214:I220"/>
    <mergeCell ref="A191:A197"/>
    <mergeCell ref="E191:E197"/>
    <mergeCell ref="F191:F197"/>
    <mergeCell ref="G191:G197"/>
    <mergeCell ref="H191:H197"/>
    <mergeCell ref="I191:I197"/>
    <mergeCell ref="A198:A204"/>
    <mergeCell ref="E198:E204"/>
    <mergeCell ref="F198:F204"/>
    <mergeCell ref="G198:G204"/>
    <mergeCell ref="H198:H204"/>
    <mergeCell ref="I198:I204"/>
    <mergeCell ref="A177:A183"/>
    <mergeCell ref="E177:E183"/>
    <mergeCell ref="F177:F183"/>
    <mergeCell ref="G177:G183"/>
    <mergeCell ref="H177:H183"/>
    <mergeCell ref="I177:I183"/>
    <mergeCell ref="A184:A190"/>
    <mergeCell ref="E184:E190"/>
    <mergeCell ref="F184:F190"/>
    <mergeCell ref="G184:G190"/>
    <mergeCell ref="H184:H190"/>
    <mergeCell ref="I184:I190"/>
    <mergeCell ref="A163:A169"/>
    <mergeCell ref="E163:E169"/>
    <mergeCell ref="F163:F169"/>
    <mergeCell ref="G163:G169"/>
    <mergeCell ref="H163:H169"/>
    <mergeCell ref="I163:I169"/>
    <mergeCell ref="A170:A176"/>
    <mergeCell ref="E170:E176"/>
    <mergeCell ref="F170:F176"/>
    <mergeCell ref="G170:G176"/>
    <mergeCell ref="H170:H176"/>
    <mergeCell ref="I170:I176"/>
    <mergeCell ref="A147:A153"/>
    <mergeCell ref="E147:E153"/>
    <mergeCell ref="F147:F153"/>
    <mergeCell ref="G147:G153"/>
    <mergeCell ref="H147:H153"/>
    <mergeCell ref="I147:I153"/>
    <mergeCell ref="E155:F155"/>
    <mergeCell ref="A156:A162"/>
    <mergeCell ref="E156:E162"/>
    <mergeCell ref="F156:F162"/>
    <mergeCell ref="G156:G162"/>
    <mergeCell ref="H156:H162"/>
    <mergeCell ref="I156:I162"/>
    <mergeCell ref="A133:A139"/>
    <mergeCell ref="E133:E139"/>
    <mergeCell ref="F133:F139"/>
    <mergeCell ref="G133:G139"/>
    <mergeCell ref="H133:H139"/>
    <mergeCell ref="I133:I139"/>
    <mergeCell ref="A140:A146"/>
    <mergeCell ref="E140:E146"/>
    <mergeCell ref="F140:F146"/>
    <mergeCell ref="G140:G146"/>
    <mergeCell ref="H140:H146"/>
    <mergeCell ref="I140:I146"/>
    <mergeCell ref="A119:A125"/>
    <mergeCell ref="E119:E125"/>
    <mergeCell ref="F119:F125"/>
    <mergeCell ref="G119:G125"/>
    <mergeCell ref="H119:H125"/>
    <mergeCell ref="I119:I125"/>
    <mergeCell ref="A126:A132"/>
    <mergeCell ref="E126:E132"/>
    <mergeCell ref="F126:F132"/>
    <mergeCell ref="G126:G132"/>
    <mergeCell ref="H126:H132"/>
    <mergeCell ref="I126:I132"/>
    <mergeCell ref="E104:F104"/>
    <mergeCell ref="A105:A111"/>
    <mergeCell ref="E105:E111"/>
    <mergeCell ref="F105:F111"/>
    <mergeCell ref="G105:G111"/>
    <mergeCell ref="H105:H111"/>
    <mergeCell ref="I105:I111"/>
    <mergeCell ref="A112:A118"/>
    <mergeCell ref="E112:E118"/>
    <mergeCell ref="F112:F118"/>
    <mergeCell ref="G112:G118"/>
    <mergeCell ref="H112:H118"/>
    <mergeCell ref="I112:I118"/>
    <mergeCell ref="A89:A95"/>
    <mergeCell ref="E89:E95"/>
    <mergeCell ref="F89:F95"/>
    <mergeCell ref="G89:G95"/>
    <mergeCell ref="H89:H95"/>
    <mergeCell ref="I89:I95"/>
    <mergeCell ref="A96:A102"/>
    <mergeCell ref="E96:E102"/>
    <mergeCell ref="F96:F102"/>
    <mergeCell ref="G96:G102"/>
    <mergeCell ref="H96:H102"/>
    <mergeCell ref="I96:I102"/>
    <mergeCell ref="A75:A81"/>
    <mergeCell ref="E75:E81"/>
    <mergeCell ref="F75:F81"/>
    <mergeCell ref="G75:G81"/>
    <mergeCell ref="H75:H81"/>
    <mergeCell ref="I75:I81"/>
    <mergeCell ref="A82:A88"/>
    <mergeCell ref="E82:E88"/>
    <mergeCell ref="F82:F88"/>
    <mergeCell ref="G82:G88"/>
    <mergeCell ref="H82:H88"/>
    <mergeCell ref="I82:I88"/>
    <mergeCell ref="A61:A67"/>
    <mergeCell ref="E61:E67"/>
    <mergeCell ref="F61:F67"/>
    <mergeCell ref="G61:G67"/>
    <mergeCell ref="H61:H67"/>
    <mergeCell ref="I61:I67"/>
    <mergeCell ref="A68:A74"/>
    <mergeCell ref="E68:E74"/>
    <mergeCell ref="F68:F74"/>
    <mergeCell ref="G68:G74"/>
    <mergeCell ref="H68:H74"/>
    <mergeCell ref="I68:I74"/>
    <mergeCell ref="A45:A51"/>
    <mergeCell ref="E45:E51"/>
    <mergeCell ref="F45:F51"/>
    <mergeCell ref="G45:G51"/>
    <mergeCell ref="H45:H51"/>
    <mergeCell ref="I45:I51"/>
    <mergeCell ref="E53:F53"/>
    <mergeCell ref="A54:A60"/>
    <mergeCell ref="E54:E60"/>
    <mergeCell ref="F54:F60"/>
    <mergeCell ref="G54:G60"/>
    <mergeCell ref="H54:H60"/>
    <mergeCell ref="I54:I60"/>
    <mergeCell ref="A31:A37"/>
    <mergeCell ref="E31:E37"/>
    <mergeCell ref="F31:F37"/>
    <mergeCell ref="G31:G37"/>
    <mergeCell ref="H31:H37"/>
    <mergeCell ref="I31:I37"/>
    <mergeCell ref="A38:A44"/>
    <mergeCell ref="E38:E44"/>
    <mergeCell ref="F38:F44"/>
    <mergeCell ref="G38:G44"/>
    <mergeCell ref="H38:H44"/>
    <mergeCell ref="I38:I44"/>
    <mergeCell ref="A17:A23"/>
    <mergeCell ref="E17:E23"/>
    <mergeCell ref="F17:F23"/>
    <mergeCell ref="G17:G23"/>
    <mergeCell ref="H17:H23"/>
    <mergeCell ref="I17:I23"/>
    <mergeCell ref="A24:A30"/>
    <mergeCell ref="E24:E30"/>
    <mergeCell ref="F24:F30"/>
    <mergeCell ref="G24:G30"/>
    <mergeCell ref="H24:H30"/>
    <mergeCell ref="I24:I30"/>
    <mergeCell ref="E2:F2"/>
    <mergeCell ref="A3:A9"/>
    <mergeCell ref="E3:E9"/>
    <mergeCell ref="F3:F9"/>
    <mergeCell ref="G3:G9"/>
    <mergeCell ref="H3:H9"/>
    <mergeCell ref="I3:I9"/>
    <mergeCell ref="A10:A16"/>
    <mergeCell ref="E10:E16"/>
    <mergeCell ref="F10:F16"/>
    <mergeCell ref="G10:G16"/>
    <mergeCell ref="H10:H16"/>
    <mergeCell ref="I10:I16"/>
  </mergeCells>
  <phoneticPr fontId="2"/>
  <pageMargins left="0.75" right="0.75" top="1" bottom="1"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FFFF"/>
  </sheetPr>
  <dimension ref="A1:L256"/>
  <sheetViews>
    <sheetView zoomScaleNormal="100" workbookViewId="0"/>
  </sheetViews>
  <sheetFormatPr defaultRowHeight="13.5" x14ac:dyDescent="0.15"/>
  <cols>
    <col min="1" max="1" width="13.5" bestFit="1" customWidth="1"/>
    <col min="2" max="2" width="14.25" bestFit="1" customWidth="1"/>
    <col min="3" max="3" width="8.5" customWidth="1"/>
    <col min="8" max="8" width="9" hidden="1" customWidth="1"/>
    <col min="11" max="11" width="4.5" customWidth="1"/>
    <col min="12" max="12" width="2.875" customWidth="1"/>
  </cols>
  <sheetData>
    <row r="1" spans="1:12" x14ac:dyDescent="0.15">
      <c r="A1" t="s">
        <v>86</v>
      </c>
      <c r="G1" s="27"/>
      <c r="I1" s="104" t="s">
        <v>67</v>
      </c>
    </row>
    <row r="2" spans="1:12" ht="15" customHeight="1" thickBot="1" x14ac:dyDescent="0.2">
      <c r="A2" s="1" t="s">
        <v>1</v>
      </c>
      <c r="B2" s="1" t="s">
        <v>0</v>
      </c>
      <c r="C2" s="34" t="s">
        <v>6</v>
      </c>
      <c r="D2" s="3" t="s">
        <v>2</v>
      </c>
      <c r="E2" s="163" t="s">
        <v>3</v>
      </c>
      <c r="F2" s="163"/>
      <c r="G2" s="2" t="s">
        <v>4</v>
      </c>
      <c r="H2" s="2"/>
      <c r="I2" s="2" t="s">
        <v>5</v>
      </c>
    </row>
    <row r="3" spans="1:12" ht="15" customHeight="1" x14ac:dyDescent="0.15">
      <c r="A3" s="156">
        <v>1300</v>
      </c>
      <c r="B3" s="29" t="s">
        <v>68</v>
      </c>
      <c r="C3" s="35">
        <v>10</v>
      </c>
      <c r="D3" s="6">
        <f>(説明!$G$47*1.05/C3)*E$3</f>
        <v>9899.4</v>
      </c>
      <c r="E3" s="148">
        <v>4</v>
      </c>
      <c r="F3" s="148">
        <f>7000*E3</f>
        <v>28000</v>
      </c>
      <c r="G3" s="148">
        <f>A3*2</f>
        <v>2600</v>
      </c>
      <c r="H3" s="167">
        <f>A3+25</f>
        <v>1325</v>
      </c>
      <c r="I3" s="167">
        <f>ROUNDUP(((25*H3^2)+(2853*H3))*0.0001/E3,-2)</f>
        <v>1200</v>
      </c>
      <c r="K3" s="4"/>
      <c r="L3" s="4"/>
    </row>
    <row r="4" spans="1:12" ht="15" customHeight="1" x14ac:dyDescent="0.15">
      <c r="A4" s="157"/>
      <c r="B4" s="30" t="s">
        <v>76</v>
      </c>
      <c r="C4" s="36">
        <v>8</v>
      </c>
      <c r="D4" s="8">
        <f>(説明!$G$47*1.05/C4)*E$3</f>
        <v>12374.25</v>
      </c>
      <c r="E4" s="148"/>
      <c r="F4" s="148"/>
      <c r="G4" s="148"/>
      <c r="H4" s="148"/>
      <c r="I4" s="148"/>
      <c r="K4" s="4"/>
      <c r="L4" s="4"/>
    </row>
    <row r="5" spans="1:12" ht="15" customHeight="1" x14ac:dyDescent="0.15">
      <c r="A5" s="157"/>
      <c r="B5" s="30" t="s">
        <v>77</v>
      </c>
      <c r="C5" s="36">
        <v>7</v>
      </c>
      <c r="D5" s="8">
        <f>(説明!$G$47*1.05/C5)*E$3</f>
        <v>14142</v>
      </c>
      <c r="E5" s="148"/>
      <c r="F5" s="148"/>
      <c r="G5" s="148"/>
      <c r="H5" s="148"/>
      <c r="I5" s="148"/>
      <c r="K5" s="4"/>
      <c r="L5" s="4"/>
    </row>
    <row r="6" spans="1:12" ht="15" customHeight="1" x14ac:dyDescent="0.15">
      <c r="A6" s="157"/>
      <c r="B6" s="30" t="s">
        <v>78</v>
      </c>
      <c r="C6" s="36">
        <v>6</v>
      </c>
      <c r="D6" s="8">
        <f>(説明!$G$47*1.05/C6)*E$3</f>
        <v>16499</v>
      </c>
      <c r="E6" s="148"/>
      <c r="F6" s="148"/>
      <c r="G6" s="148"/>
      <c r="H6" s="148"/>
      <c r="I6" s="148"/>
      <c r="K6" s="4"/>
      <c r="L6" s="4"/>
    </row>
    <row r="7" spans="1:12" ht="15" customHeight="1" x14ac:dyDescent="0.15">
      <c r="A7" s="157"/>
      <c r="B7" s="30" t="s">
        <v>79</v>
      </c>
      <c r="C7" s="36">
        <v>5</v>
      </c>
      <c r="D7" s="8">
        <f>(説明!$G$47*1.05/C7)*E$3</f>
        <v>19798.8</v>
      </c>
      <c r="E7" s="148"/>
      <c r="F7" s="148"/>
      <c r="G7" s="148"/>
      <c r="H7" s="148"/>
      <c r="I7" s="148"/>
      <c r="K7" s="4"/>
      <c r="L7" s="4"/>
    </row>
    <row r="8" spans="1:12" ht="15" customHeight="1" x14ac:dyDescent="0.15">
      <c r="A8" s="157"/>
      <c r="B8" s="30" t="s">
        <v>80</v>
      </c>
      <c r="C8" s="36">
        <v>5</v>
      </c>
      <c r="D8" s="8">
        <f>(説明!$G$47*1.05/C8)*E$3</f>
        <v>19798.8</v>
      </c>
      <c r="E8" s="148"/>
      <c r="F8" s="148"/>
      <c r="G8" s="148"/>
      <c r="H8" s="148"/>
      <c r="I8" s="148"/>
      <c r="K8" s="4"/>
      <c r="L8" s="4"/>
    </row>
    <row r="9" spans="1:12" ht="15" customHeight="1" thickBot="1" x14ac:dyDescent="0.2">
      <c r="A9" s="160"/>
      <c r="B9" s="33" t="s">
        <v>81</v>
      </c>
      <c r="C9" s="37">
        <v>4</v>
      </c>
      <c r="D9" s="10">
        <f>(説明!$G$47*1.05/C9)*E$3</f>
        <v>24748.5</v>
      </c>
      <c r="E9" s="149"/>
      <c r="F9" s="149"/>
      <c r="G9" s="149"/>
      <c r="H9" s="149"/>
      <c r="I9" s="149"/>
      <c r="K9" s="4"/>
      <c r="L9" s="4"/>
    </row>
    <row r="10" spans="1:12" ht="15" customHeight="1" thickTop="1" x14ac:dyDescent="0.15">
      <c r="A10" s="156">
        <v>1350</v>
      </c>
      <c r="B10" s="29" t="s">
        <v>68</v>
      </c>
      <c r="C10" s="35">
        <v>10</v>
      </c>
      <c r="D10" s="6">
        <f>(説明!$G$47*1.05/C10)*E$10</f>
        <v>9899.4</v>
      </c>
      <c r="E10" s="150">
        <v>4</v>
      </c>
      <c r="F10" s="150">
        <f>7000*E10</f>
        <v>28000</v>
      </c>
      <c r="G10" s="150">
        <f>A10*2</f>
        <v>2700</v>
      </c>
      <c r="H10" s="167">
        <f>A10+25</f>
        <v>1375</v>
      </c>
      <c r="I10" s="150">
        <f>ROUNDUP(((25*H10^2)+(2853*H10))*0.0001/E10,-2)</f>
        <v>1300</v>
      </c>
    </row>
    <row r="11" spans="1:12" ht="15" customHeight="1" x14ac:dyDescent="0.15">
      <c r="A11" s="157"/>
      <c r="B11" s="30" t="s">
        <v>76</v>
      </c>
      <c r="C11" s="36">
        <v>8</v>
      </c>
      <c r="D11" s="8">
        <f>(説明!$G$47*1.05/C11)*E$10</f>
        <v>12374.25</v>
      </c>
      <c r="E11" s="148"/>
      <c r="F11" s="148"/>
      <c r="G11" s="148"/>
      <c r="H11" s="148"/>
      <c r="I11" s="148"/>
    </row>
    <row r="12" spans="1:12" ht="15" customHeight="1" x14ac:dyDescent="0.15">
      <c r="A12" s="157"/>
      <c r="B12" s="30" t="s">
        <v>77</v>
      </c>
      <c r="C12" s="36">
        <v>7</v>
      </c>
      <c r="D12" s="8">
        <f>(説明!$G$47*1.05/C12)*E$10</f>
        <v>14142</v>
      </c>
      <c r="E12" s="148"/>
      <c r="F12" s="148"/>
      <c r="G12" s="148"/>
      <c r="H12" s="148"/>
      <c r="I12" s="148"/>
    </row>
    <row r="13" spans="1:12" ht="15" customHeight="1" x14ac:dyDescent="0.15">
      <c r="A13" s="157"/>
      <c r="B13" s="30" t="s">
        <v>78</v>
      </c>
      <c r="C13" s="36">
        <v>6</v>
      </c>
      <c r="D13" s="8">
        <f>(説明!$G$47*1.05/C13)*E$10</f>
        <v>16499</v>
      </c>
      <c r="E13" s="148"/>
      <c r="F13" s="148"/>
      <c r="G13" s="148"/>
      <c r="H13" s="148"/>
      <c r="I13" s="148"/>
    </row>
    <row r="14" spans="1:12" ht="15" customHeight="1" x14ac:dyDescent="0.15">
      <c r="A14" s="157"/>
      <c r="B14" s="30" t="s">
        <v>79</v>
      </c>
      <c r="C14" s="36">
        <v>5</v>
      </c>
      <c r="D14" s="8">
        <f>(説明!$G$47*1.05/C14)*E$10</f>
        <v>19798.8</v>
      </c>
      <c r="E14" s="148"/>
      <c r="F14" s="148"/>
      <c r="G14" s="148"/>
      <c r="H14" s="148"/>
      <c r="I14" s="148"/>
    </row>
    <row r="15" spans="1:12" ht="15" customHeight="1" x14ac:dyDescent="0.15">
      <c r="A15" s="157"/>
      <c r="B15" s="30" t="s">
        <v>80</v>
      </c>
      <c r="C15" s="36">
        <v>5</v>
      </c>
      <c r="D15" s="8">
        <f>(説明!$G$47*1.05/C15)*E$10</f>
        <v>19798.8</v>
      </c>
      <c r="E15" s="148"/>
      <c r="F15" s="148"/>
      <c r="G15" s="148"/>
      <c r="H15" s="148"/>
      <c r="I15" s="148"/>
    </row>
    <row r="16" spans="1:12" ht="15" customHeight="1" thickBot="1" x14ac:dyDescent="0.2">
      <c r="A16" s="158"/>
      <c r="B16" s="31" t="s">
        <v>81</v>
      </c>
      <c r="C16" s="38">
        <v>4</v>
      </c>
      <c r="D16" s="12">
        <f>(説明!$G$47*1.05/C16)*E$10</f>
        <v>24748.5</v>
      </c>
      <c r="E16" s="149"/>
      <c r="F16" s="149"/>
      <c r="G16" s="149"/>
      <c r="H16" s="149"/>
      <c r="I16" s="149"/>
    </row>
    <row r="17" spans="1:9" ht="15" customHeight="1" thickTop="1" x14ac:dyDescent="0.15">
      <c r="A17" s="159">
        <v>1400</v>
      </c>
      <c r="B17" s="32" t="s">
        <v>68</v>
      </c>
      <c r="C17" s="39">
        <v>10</v>
      </c>
      <c r="D17" s="14">
        <f>(説明!$G$47*1.05/C17)*E$17</f>
        <v>9899.4</v>
      </c>
      <c r="E17" s="150">
        <v>4</v>
      </c>
      <c r="F17" s="150">
        <f>7000*E17</f>
        <v>28000</v>
      </c>
      <c r="G17" s="150">
        <f>A17*2</f>
        <v>2800</v>
      </c>
      <c r="H17" s="167">
        <f>A17+25</f>
        <v>1425</v>
      </c>
      <c r="I17" s="150">
        <f>ROUNDUP(((25*H17^2)+(2853*H17))*0.0001/E17,-2)</f>
        <v>1400</v>
      </c>
    </row>
    <row r="18" spans="1:9" ht="15" customHeight="1" x14ac:dyDescent="0.15">
      <c r="A18" s="157"/>
      <c r="B18" s="30" t="s">
        <v>76</v>
      </c>
      <c r="C18" s="36">
        <v>8</v>
      </c>
      <c r="D18" s="8">
        <f>(説明!$G$47*1.05/C18)*E$17</f>
        <v>12374.25</v>
      </c>
      <c r="E18" s="148"/>
      <c r="F18" s="148"/>
      <c r="G18" s="148"/>
      <c r="H18" s="148"/>
      <c r="I18" s="148"/>
    </row>
    <row r="19" spans="1:9" ht="15" customHeight="1" x14ac:dyDescent="0.15">
      <c r="A19" s="157"/>
      <c r="B19" s="30" t="s">
        <v>77</v>
      </c>
      <c r="C19" s="36">
        <v>7</v>
      </c>
      <c r="D19" s="8">
        <f>(説明!$G$47*1.05/C19)*E$17</f>
        <v>14142</v>
      </c>
      <c r="E19" s="148"/>
      <c r="F19" s="148"/>
      <c r="G19" s="148"/>
      <c r="H19" s="148"/>
      <c r="I19" s="148"/>
    </row>
    <row r="20" spans="1:9" ht="15" customHeight="1" x14ac:dyDescent="0.15">
      <c r="A20" s="157"/>
      <c r="B20" s="30" t="s">
        <v>78</v>
      </c>
      <c r="C20" s="36">
        <v>6</v>
      </c>
      <c r="D20" s="8">
        <f>(説明!$G$47*1.05/C20)*E$17</f>
        <v>16499</v>
      </c>
      <c r="E20" s="148"/>
      <c r="F20" s="148"/>
      <c r="G20" s="148"/>
      <c r="H20" s="148"/>
      <c r="I20" s="148"/>
    </row>
    <row r="21" spans="1:9" ht="15" customHeight="1" x14ac:dyDescent="0.15">
      <c r="A21" s="157"/>
      <c r="B21" s="30" t="s">
        <v>79</v>
      </c>
      <c r="C21" s="36">
        <v>5</v>
      </c>
      <c r="D21" s="8">
        <f>(説明!$G$47*1.05/C21)*E$17</f>
        <v>19798.8</v>
      </c>
      <c r="E21" s="148"/>
      <c r="F21" s="148"/>
      <c r="G21" s="148"/>
      <c r="H21" s="148"/>
      <c r="I21" s="148"/>
    </row>
    <row r="22" spans="1:9" ht="15" customHeight="1" x14ac:dyDescent="0.15">
      <c r="A22" s="157"/>
      <c r="B22" s="30" t="s">
        <v>80</v>
      </c>
      <c r="C22" s="36">
        <v>5</v>
      </c>
      <c r="D22" s="8">
        <f>(説明!$G$47*1.05/C22)*E$17</f>
        <v>19798.8</v>
      </c>
      <c r="E22" s="148"/>
      <c r="F22" s="148"/>
      <c r="G22" s="148"/>
      <c r="H22" s="148"/>
      <c r="I22" s="148"/>
    </row>
    <row r="23" spans="1:9" ht="15" customHeight="1" thickBot="1" x14ac:dyDescent="0.2">
      <c r="A23" s="160"/>
      <c r="B23" s="33" t="s">
        <v>81</v>
      </c>
      <c r="C23" s="37">
        <v>4</v>
      </c>
      <c r="D23" s="10">
        <f>(説明!$G$47*1.05/C23)*E$17</f>
        <v>24748.5</v>
      </c>
      <c r="E23" s="149"/>
      <c r="F23" s="149"/>
      <c r="G23" s="149"/>
      <c r="H23" s="149"/>
      <c r="I23" s="149"/>
    </row>
    <row r="24" spans="1:9" ht="15" customHeight="1" thickTop="1" x14ac:dyDescent="0.15">
      <c r="A24" s="156">
        <v>1450</v>
      </c>
      <c r="B24" s="29" t="s">
        <v>68</v>
      </c>
      <c r="C24" s="35">
        <v>10</v>
      </c>
      <c r="D24" s="6">
        <f>(説明!$G$47*1.05/C24)*E$24</f>
        <v>9899.4</v>
      </c>
      <c r="E24" s="150">
        <v>4</v>
      </c>
      <c r="F24" s="150">
        <f>7000*E24</f>
        <v>28000</v>
      </c>
      <c r="G24" s="150">
        <f>A24*2</f>
        <v>2900</v>
      </c>
      <c r="H24" s="167">
        <f>A24+25</f>
        <v>1475</v>
      </c>
      <c r="I24" s="150">
        <f>ROUNDUP(((25*H24^2)+(2853*H24))*0.0001/E24,-2)</f>
        <v>1500</v>
      </c>
    </row>
    <row r="25" spans="1:9" ht="15" customHeight="1" x14ac:dyDescent="0.15">
      <c r="A25" s="157"/>
      <c r="B25" s="30" t="s">
        <v>76</v>
      </c>
      <c r="C25" s="36">
        <v>8</v>
      </c>
      <c r="D25" s="8">
        <f>(説明!$G$47*1.05/C25)*E$24</f>
        <v>12374.25</v>
      </c>
      <c r="E25" s="148"/>
      <c r="F25" s="148"/>
      <c r="G25" s="148"/>
      <c r="H25" s="148"/>
      <c r="I25" s="148"/>
    </row>
    <row r="26" spans="1:9" ht="15" customHeight="1" x14ac:dyDescent="0.15">
      <c r="A26" s="157"/>
      <c r="B26" s="30" t="s">
        <v>77</v>
      </c>
      <c r="C26" s="36">
        <v>7</v>
      </c>
      <c r="D26" s="8">
        <f>(説明!$G$47*1.05/C26)*E$24</f>
        <v>14142</v>
      </c>
      <c r="E26" s="148"/>
      <c r="F26" s="148"/>
      <c r="G26" s="148"/>
      <c r="H26" s="148"/>
      <c r="I26" s="148"/>
    </row>
    <row r="27" spans="1:9" ht="15" customHeight="1" x14ac:dyDescent="0.15">
      <c r="A27" s="157"/>
      <c r="B27" s="30" t="s">
        <v>78</v>
      </c>
      <c r="C27" s="36">
        <v>6</v>
      </c>
      <c r="D27" s="8">
        <f>(説明!$G$47*1.05/C27)*E$24</f>
        <v>16499</v>
      </c>
      <c r="E27" s="148"/>
      <c r="F27" s="148"/>
      <c r="G27" s="148"/>
      <c r="H27" s="148"/>
      <c r="I27" s="148"/>
    </row>
    <row r="28" spans="1:9" ht="15" customHeight="1" x14ac:dyDescent="0.15">
      <c r="A28" s="157"/>
      <c r="B28" s="30" t="s">
        <v>79</v>
      </c>
      <c r="C28" s="36">
        <v>5</v>
      </c>
      <c r="D28" s="8">
        <f>(説明!$G$47*1.05/C28)*E$24</f>
        <v>19798.8</v>
      </c>
      <c r="E28" s="148"/>
      <c r="F28" s="148"/>
      <c r="G28" s="148"/>
      <c r="H28" s="148"/>
      <c r="I28" s="148"/>
    </row>
    <row r="29" spans="1:9" ht="15" customHeight="1" x14ac:dyDescent="0.15">
      <c r="A29" s="157"/>
      <c r="B29" s="30" t="s">
        <v>80</v>
      </c>
      <c r="C29" s="36">
        <v>5</v>
      </c>
      <c r="D29" s="8">
        <f>(説明!$G$47*1.05/C29)*E$24</f>
        <v>19798.8</v>
      </c>
      <c r="E29" s="148"/>
      <c r="F29" s="148"/>
      <c r="G29" s="148"/>
      <c r="H29" s="148"/>
      <c r="I29" s="148"/>
    </row>
    <row r="30" spans="1:9" ht="15" customHeight="1" thickBot="1" x14ac:dyDescent="0.2">
      <c r="A30" s="158"/>
      <c r="B30" s="31" t="s">
        <v>81</v>
      </c>
      <c r="C30" s="38">
        <v>4</v>
      </c>
      <c r="D30" s="12">
        <f>(説明!$G$47*1.05/C30)*E$24</f>
        <v>24748.5</v>
      </c>
      <c r="E30" s="149"/>
      <c r="F30" s="149"/>
      <c r="G30" s="149"/>
      <c r="H30" s="149"/>
      <c r="I30" s="149"/>
    </row>
    <row r="31" spans="1:9" ht="15" customHeight="1" thickTop="1" x14ac:dyDescent="0.15">
      <c r="A31" s="159">
        <v>1500</v>
      </c>
      <c r="B31" s="32" t="s">
        <v>68</v>
      </c>
      <c r="C31" s="39">
        <v>10</v>
      </c>
      <c r="D31" s="14">
        <f>(説明!$G$47*1.05/C31)*E$31</f>
        <v>9899.4</v>
      </c>
      <c r="E31" s="150">
        <v>4</v>
      </c>
      <c r="F31" s="150">
        <f>7000*E31</f>
        <v>28000</v>
      </c>
      <c r="G31" s="150">
        <f>A31*2</f>
        <v>3000</v>
      </c>
      <c r="H31" s="167">
        <f>A31+25</f>
        <v>1525</v>
      </c>
      <c r="I31" s="150">
        <f>ROUNDUP(((25*H31^2)+(2853*H31))*0.0001/E31,-2)</f>
        <v>1600</v>
      </c>
    </row>
    <row r="32" spans="1:9" ht="15" customHeight="1" x14ac:dyDescent="0.15">
      <c r="A32" s="157"/>
      <c r="B32" s="30" t="s">
        <v>76</v>
      </c>
      <c r="C32" s="36">
        <v>8</v>
      </c>
      <c r="D32" s="8">
        <f>(説明!$G$47*1.05/C32)*E$31</f>
        <v>12374.25</v>
      </c>
      <c r="E32" s="148"/>
      <c r="F32" s="148"/>
      <c r="G32" s="148"/>
      <c r="H32" s="148"/>
      <c r="I32" s="148"/>
    </row>
    <row r="33" spans="1:9" ht="15" customHeight="1" x14ac:dyDescent="0.15">
      <c r="A33" s="157"/>
      <c r="B33" s="30" t="s">
        <v>77</v>
      </c>
      <c r="C33" s="36">
        <v>7</v>
      </c>
      <c r="D33" s="8">
        <f>(説明!$G$47*1.05/C33)*E$31</f>
        <v>14142</v>
      </c>
      <c r="E33" s="148"/>
      <c r="F33" s="148"/>
      <c r="G33" s="148"/>
      <c r="H33" s="148"/>
      <c r="I33" s="148"/>
    </row>
    <row r="34" spans="1:9" ht="15" customHeight="1" x14ac:dyDescent="0.15">
      <c r="A34" s="157"/>
      <c r="B34" s="30" t="s">
        <v>78</v>
      </c>
      <c r="C34" s="36">
        <v>6</v>
      </c>
      <c r="D34" s="8">
        <f>(説明!$G$47*1.05/C34)*E$31</f>
        <v>16499</v>
      </c>
      <c r="E34" s="148"/>
      <c r="F34" s="148"/>
      <c r="G34" s="148"/>
      <c r="H34" s="148"/>
      <c r="I34" s="148"/>
    </row>
    <row r="35" spans="1:9" ht="15" customHeight="1" x14ac:dyDescent="0.15">
      <c r="A35" s="157"/>
      <c r="B35" s="30" t="s">
        <v>79</v>
      </c>
      <c r="C35" s="36">
        <v>5</v>
      </c>
      <c r="D35" s="8">
        <f>(説明!$G$47*1.05/C35)*E$31</f>
        <v>19798.8</v>
      </c>
      <c r="E35" s="148"/>
      <c r="F35" s="148"/>
      <c r="G35" s="148"/>
      <c r="H35" s="148"/>
      <c r="I35" s="148"/>
    </row>
    <row r="36" spans="1:9" ht="15" customHeight="1" x14ac:dyDescent="0.15">
      <c r="A36" s="157"/>
      <c r="B36" s="30" t="s">
        <v>80</v>
      </c>
      <c r="C36" s="36">
        <v>5</v>
      </c>
      <c r="D36" s="8">
        <f>(説明!$G$47*1.05/C36)*E$31</f>
        <v>19798.8</v>
      </c>
      <c r="E36" s="148"/>
      <c r="F36" s="148"/>
      <c r="G36" s="148"/>
      <c r="H36" s="148"/>
      <c r="I36" s="148"/>
    </row>
    <row r="37" spans="1:9" ht="15" customHeight="1" thickBot="1" x14ac:dyDescent="0.2">
      <c r="A37" s="158"/>
      <c r="B37" s="31" t="s">
        <v>81</v>
      </c>
      <c r="C37" s="38">
        <v>4</v>
      </c>
      <c r="D37" s="12">
        <f>(説明!$G$47*1.05/C37)*E$31</f>
        <v>24748.5</v>
      </c>
      <c r="E37" s="148"/>
      <c r="F37" s="148"/>
      <c r="G37" s="148"/>
      <c r="H37" s="148"/>
      <c r="I37" s="148"/>
    </row>
    <row r="38" spans="1:9" ht="15" customHeight="1" thickTop="1" x14ac:dyDescent="0.15">
      <c r="A38" s="161">
        <v>1550</v>
      </c>
      <c r="B38" s="52" t="s">
        <v>68</v>
      </c>
      <c r="C38" s="74">
        <v>10</v>
      </c>
      <c r="D38" s="70">
        <f>(説明!$G$47*1.05/C38)*E$38</f>
        <v>9899.4</v>
      </c>
      <c r="E38" s="151">
        <v>4</v>
      </c>
      <c r="F38" s="151">
        <f>7000*E38</f>
        <v>28000</v>
      </c>
      <c r="G38" s="151">
        <f>A38*2</f>
        <v>3100</v>
      </c>
      <c r="H38" s="151">
        <f>A38+25</f>
        <v>1575</v>
      </c>
      <c r="I38" s="151">
        <f>ROUNDUP(((25*H38^2)+(2853*H38))*0.0001/E38,-2)</f>
        <v>1700</v>
      </c>
    </row>
    <row r="39" spans="1:9" ht="15" customHeight="1" x14ac:dyDescent="0.15">
      <c r="A39" s="157"/>
      <c r="B39" s="30" t="s">
        <v>76</v>
      </c>
      <c r="C39" s="36">
        <v>8</v>
      </c>
      <c r="D39" s="8">
        <f>(説明!$G$47*1.05/C39)*E$38</f>
        <v>12374.25</v>
      </c>
      <c r="E39" s="148"/>
      <c r="F39" s="148"/>
      <c r="G39" s="148"/>
      <c r="H39" s="148"/>
      <c r="I39" s="148"/>
    </row>
    <row r="40" spans="1:9" ht="15" customHeight="1" x14ac:dyDescent="0.15">
      <c r="A40" s="157"/>
      <c r="B40" s="30" t="s">
        <v>77</v>
      </c>
      <c r="C40" s="36">
        <v>7</v>
      </c>
      <c r="D40" s="8">
        <f>(説明!$G$47*1.05/C40)*E$38</f>
        <v>14142</v>
      </c>
      <c r="E40" s="148"/>
      <c r="F40" s="148"/>
      <c r="G40" s="148"/>
      <c r="H40" s="148"/>
      <c r="I40" s="148"/>
    </row>
    <row r="41" spans="1:9" ht="15" customHeight="1" x14ac:dyDescent="0.15">
      <c r="A41" s="157"/>
      <c r="B41" s="30" t="s">
        <v>78</v>
      </c>
      <c r="C41" s="36">
        <v>6</v>
      </c>
      <c r="D41" s="8">
        <f>(説明!$G$47*1.05/C41)*E$38</f>
        <v>16499</v>
      </c>
      <c r="E41" s="148"/>
      <c r="F41" s="148"/>
      <c r="G41" s="148"/>
      <c r="H41" s="148"/>
      <c r="I41" s="148"/>
    </row>
    <row r="42" spans="1:9" ht="15" customHeight="1" x14ac:dyDescent="0.15">
      <c r="A42" s="157"/>
      <c r="B42" s="30" t="s">
        <v>79</v>
      </c>
      <c r="C42" s="36">
        <v>5</v>
      </c>
      <c r="D42" s="8">
        <f>(説明!$G$47*1.05/C42)*E$38</f>
        <v>19798.8</v>
      </c>
      <c r="E42" s="148"/>
      <c r="F42" s="148"/>
      <c r="G42" s="148"/>
      <c r="H42" s="148"/>
      <c r="I42" s="148"/>
    </row>
    <row r="43" spans="1:9" ht="15" customHeight="1" x14ac:dyDescent="0.15">
      <c r="A43" s="157"/>
      <c r="B43" s="30" t="s">
        <v>80</v>
      </c>
      <c r="C43" s="36">
        <v>4</v>
      </c>
      <c r="D43" s="8">
        <f>(説明!$G$47*1.05/C43)*E$38</f>
        <v>24748.5</v>
      </c>
      <c r="E43" s="148"/>
      <c r="F43" s="148"/>
      <c r="G43" s="148"/>
      <c r="H43" s="148"/>
      <c r="I43" s="148"/>
    </row>
    <row r="44" spans="1:9" ht="15" customHeight="1" thickBot="1" x14ac:dyDescent="0.2">
      <c r="A44" s="160"/>
      <c r="B44" s="33" t="s">
        <v>81</v>
      </c>
      <c r="C44" s="37">
        <v>4</v>
      </c>
      <c r="D44" s="10">
        <f>(説明!$G$47*1.05/C44)*E$38</f>
        <v>24748.5</v>
      </c>
      <c r="E44" s="149"/>
      <c r="F44" s="149"/>
      <c r="G44" s="149"/>
      <c r="H44" s="149"/>
      <c r="I44" s="149"/>
    </row>
    <row r="45" spans="1:9" ht="15" customHeight="1" thickTop="1" x14ac:dyDescent="0.15">
      <c r="A45" s="159">
        <v>1600</v>
      </c>
      <c r="B45" s="32" t="s">
        <v>68</v>
      </c>
      <c r="C45" s="39">
        <v>10</v>
      </c>
      <c r="D45" s="14">
        <f>(説明!$G$47*1.05/C45)*E$45</f>
        <v>9899.4</v>
      </c>
      <c r="E45" s="150">
        <v>4</v>
      </c>
      <c r="F45" s="150">
        <f>7000*E45</f>
        <v>28000</v>
      </c>
      <c r="G45" s="150">
        <f>A45*2</f>
        <v>3200</v>
      </c>
      <c r="H45" s="150">
        <f>A45+25</f>
        <v>1625</v>
      </c>
      <c r="I45" s="150">
        <f>ROUNDUP(((25*H45^2)+(2853*H45))*0.0001/E45,-2)</f>
        <v>1800</v>
      </c>
    </row>
    <row r="46" spans="1:9" ht="15" customHeight="1" x14ac:dyDescent="0.15">
      <c r="A46" s="157"/>
      <c r="B46" s="30" t="s">
        <v>76</v>
      </c>
      <c r="C46" s="36">
        <v>8</v>
      </c>
      <c r="D46" s="8">
        <f>(説明!$G$47*1.05/C46)*E$45</f>
        <v>12374.25</v>
      </c>
      <c r="E46" s="148"/>
      <c r="F46" s="148"/>
      <c r="G46" s="148"/>
      <c r="H46" s="148"/>
      <c r="I46" s="148"/>
    </row>
    <row r="47" spans="1:9" ht="15" customHeight="1" x14ac:dyDescent="0.15">
      <c r="A47" s="157"/>
      <c r="B47" s="30" t="s">
        <v>77</v>
      </c>
      <c r="C47" s="36">
        <v>7</v>
      </c>
      <c r="D47" s="8">
        <f>(説明!$G$47*1.05/C47)*E$45</f>
        <v>14142</v>
      </c>
      <c r="E47" s="148"/>
      <c r="F47" s="148"/>
      <c r="G47" s="148"/>
      <c r="H47" s="148"/>
      <c r="I47" s="148"/>
    </row>
    <row r="48" spans="1:9" ht="15" customHeight="1" x14ac:dyDescent="0.15">
      <c r="A48" s="157"/>
      <c r="B48" s="30" t="s">
        <v>78</v>
      </c>
      <c r="C48" s="36">
        <v>6</v>
      </c>
      <c r="D48" s="8">
        <f>(説明!$G$47*1.05/C48)*E$45</f>
        <v>16499</v>
      </c>
      <c r="E48" s="148"/>
      <c r="F48" s="148"/>
      <c r="G48" s="148"/>
      <c r="H48" s="148"/>
      <c r="I48" s="148"/>
    </row>
    <row r="49" spans="1:9" ht="15" customHeight="1" x14ac:dyDescent="0.15">
      <c r="A49" s="157"/>
      <c r="B49" s="30" t="s">
        <v>79</v>
      </c>
      <c r="C49" s="36">
        <v>5</v>
      </c>
      <c r="D49" s="8">
        <f>(説明!$G$47*1.05/C49)*E$45</f>
        <v>19798.8</v>
      </c>
      <c r="E49" s="148"/>
      <c r="F49" s="148"/>
      <c r="G49" s="148"/>
      <c r="H49" s="148"/>
      <c r="I49" s="148"/>
    </row>
    <row r="50" spans="1:9" ht="15" customHeight="1" x14ac:dyDescent="0.15">
      <c r="A50" s="157"/>
      <c r="B50" s="30" t="s">
        <v>80</v>
      </c>
      <c r="C50" s="36">
        <v>4</v>
      </c>
      <c r="D50" s="8">
        <f>(説明!$G$47*1.05/C50)*E$45</f>
        <v>24748.5</v>
      </c>
      <c r="E50" s="148"/>
      <c r="F50" s="148"/>
      <c r="G50" s="148"/>
      <c r="H50" s="148"/>
      <c r="I50" s="148"/>
    </row>
    <row r="51" spans="1:9" ht="15" customHeight="1" x14ac:dyDescent="0.15">
      <c r="A51" s="162"/>
      <c r="B51" s="51" t="s">
        <v>81</v>
      </c>
      <c r="C51" s="64">
        <v>4</v>
      </c>
      <c r="D51" s="65">
        <f>(説明!$G$47*1.05/C51)*E$45</f>
        <v>24748.5</v>
      </c>
      <c r="E51" s="154"/>
      <c r="F51" s="154"/>
      <c r="G51" s="154"/>
      <c r="H51" s="154"/>
      <c r="I51" s="154"/>
    </row>
    <row r="52" spans="1:9" x14ac:dyDescent="0.15">
      <c r="A52" t="s">
        <v>86</v>
      </c>
      <c r="B52" s="16"/>
      <c r="C52" s="16"/>
      <c r="E52" s="17"/>
      <c r="G52" s="17"/>
      <c r="H52" s="17"/>
      <c r="I52" s="104" t="s">
        <v>67</v>
      </c>
    </row>
    <row r="53" spans="1:9" ht="15" customHeight="1" thickBot="1" x14ac:dyDescent="0.2">
      <c r="A53" s="18" t="s">
        <v>1</v>
      </c>
      <c r="B53" s="19" t="s">
        <v>0</v>
      </c>
      <c r="C53" s="3" t="s">
        <v>6</v>
      </c>
      <c r="D53" s="20" t="s">
        <v>2</v>
      </c>
      <c r="E53" s="165" t="s">
        <v>3</v>
      </c>
      <c r="F53" s="166"/>
      <c r="G53" s="21" t="s">
        <v>4</v>
      </c>
      <c r="H53" s="21"/>
      <c r="I53" s="21" t="s">
        <v>5</v>
      </c>
    </row>
    <row r="54" spans="1:9" ht="15" customHeight="1" x14ac:dyDescent="0.15">
      <c r="A54" s="156">
        <v>1650</v>
      </c>
      <c r="B54" s="22" t="s">
        <v>68</v>
      </c>
      <c r="C54" s="5">
        <v>10</v>
      </c>
      <c r="D54" s="6">
        <f>(説明!$G$47*1.05/C54)*E$54</f>
        <v>9899.4</v>
      </c>
      <c r="E54" s="148">
        <v>4</v>
      </c>
      <c r="F54" s="148">
        <f>7000*E54</f>
        <v>28000</v>
      </c>
      <c r="G54" s="148">
        <f>A54*2</f>
        <v>3300</v>
      </c>
      <c r="H54" s="167">
        <f>A54+25</f>
        <v>1675</v>
      </c>
      <c r="I54" s="167">
        <f>ROUNDUP(((25*H54^2)+(2853*H54))*0.0001/E54,-2)</f>
        <v>1900</v>
      </c>
    </row>
    <row r="55" spans="1:9" ht="15" customHeight="1" x14ac:dyDescent="0.15">
      <c r="A55" s="157"/>
      <c r="B55" s="23" t="s">
        <v>76</v>
      </c>
      <c r="C55" s="7">
        <v>8</v>
      </c>
      <c r="D55" s="8">
        <f>(説明!$G$47*1.05/C55)*E$54</f>
        <v>12374.25</v>
      </c>
      <c r="E55" s="148"/>
      <c r="F55" s="148"/>
      <c r="G55" s="148"/>
      <c r="H55" s="148"/>
      <c r="I55" s="148"/>
    </row>
    <row r="56" spans="1:9" ht="15" customHeight="1" x14ac:dyDescent="0.15">
      <c r="A56" s="157"/>
      <c r="B56" s="23" t="s">
        <v>77</v>
      </c>
      <c r="C56" s="7">
        <v>6</v>
      </c>
      <c r="D56" s="8">
        <f>(説明!$G$47*1.05/C56)*E$54</f>
        <v>16499</v>
      </c>
      <c r="E56" s="148"/>
      <c r="F56" s="148"/>
      <c r="G56" s="148"/>
      <c r="H56" s="148"/>
      <c r="I56" s="148"/>
    </row>
    <row r="57" spans="1:9" ht="15" customHeight="1" x14ac:dyDescent="0.15">
      <c r="A57" s="157"/>
      <c r="B57" s="23" t="s">
        <v>78</v>
      </c>
      <c r="C57" s="7">
        <v>6</v>
      </c>
      <c r="D57" s="8">
        <f>(説明!$G$47*1.05/C57)*E$54</f>
        <v>16499</v>
      </c>
      <c r="E57" s="148"/>
      <c r="F57" s="148"/>
      <c r="G57" s="148"/>
      <c r="H57" s="148"/>
      <c r="I57" s="148"/>
    </row>
    <row r="58" spans="1:9" ht="15" customHeight="1" x14ac:dyDescent="0.15">
      <c r="A58" s="157"/>
      <c r="B58" s="23" t="s">
        <v>79</v>
      </c>
      <c r="C58" s="7">
        <v>5</v>
      </c>
      <c r="D58" s="8">
        <f>(説明!$G$47*1.05/C58)*E$54</f>
        <v>19798.8</v>
      </c>
      <c r="E58" s="148"/>
      <c r="F58" s="148"/>
      <c r="G58" s="148"/>
      <c r="H58" s="148"/>
      <c r="I58" s="148"/>
    </row>
    <row r="59" spans="1:9" ht="15" customHeight="1" x14ac:dyDescent="0.15">
      <c r="A59" s="157"/>
      <c r="B59" s="23" t="s">
        <v>80</v>
      </c>
      <c r="C59" s="7">
        <v>4</v>
      </c>
      <c r="D59" s="8">
        <f>(説明!$G$47*1.05/C59)*E$54</f>
        <v>24748.5</v>
      </c>
      <c r="E59" s="148"/>
      <c r="F59" s="148"/>
      <c r="G59" s="148"/>
      <c r="H59" s="148"/>
      <c r="I59" s="148"/>
    </row>
    <row r="60" spans="1:9" ht="15" customHeight="1" thickBot="1" x14ac:dyDescent="0.2">
      <c r="A60" s="160"/>
      <c r="B60" s="24" t="s">
        <v>81</v>
      </c>
      <c r="C60" s="9">
        <v>4</v>
      </c>
      <c r="D60" s="10">
        <f>(説明!$G$47*1.05/C60)*E$54</f>
        <v>24748.5</v>
      </c>
      <c r="E60" s="149"/>
      <c r="F60" s="149"/>
      <c r="G60" s="149"/>
      <c r="H60" s="149"/>
      <c r="I60" s="149"/>
    </row>
    <row r="61" spans="1:9" ht="15" customHeight="1" thickTop="1" x14ac:dyDescent="0.15">
      <c r="A61" s="159">
        <v>1700</v>
      </c>
      <c r="B61" s="26" t="s">
        <v>68</v>
      </c>
      <c r="C61" s="13">
        <v>10</v>
      </c>
      <c r="D61" s="14">
        <f>(説明!$G$47*1.05/C61)*E$61</f>
        <v>9899.4</v>
      </c>
      <c r="E61" s="150">
        <v>4</v>
      </c>
      <c r="F61" s="150">
        <f>7000*E61</f>
        <v>28000</v>
      </c>
      <c r="G61" s="150">
        <f>A61*2</f>
        <v>3400</v>
      </c>
      <c r="H61" s="150">
        <f>A61+25</f>
        <v>1725</v>
      </c>
      <c r="I61" s="150">
        <f>ROUNDUP(((25*H61^2)+(2853*H61))*0.0001/E61,-2)</f>
        <v>2000</v>
      </c>
    </row>
    <row r="62" spans="1:9" ht="15" customHeight="1" x14ac:dyDescent="0.15">
      <c r="A62" s="157"/>
      <c r="B62" s="23" t="s">
        <v>76</v>
      </c>
      <c r="C62" s="7">
        <v>8</v>
      </c>
      <c r="D62" s="8">
        <f>(説明!$G$47*1.05/C62)*E$61</f>
        <v>12374.25</v>
      </c>
      <c r="E62" s="148"/>
      <c r="F62" s="148"/>
      <c r="G62" s="148"/>
      <c r="H62" s="148"/>
      <c r="I62" s="148"/>
    </row>
    <row r="63" spans="1:9" ht="15" customHeight="1" x14ac:dyDescent="0.15">
      <c r="A63" s="157"/>
      <c r="B63" s="23" t="s">
        <v>77</v>
      </c>
      <c r="C63" s="7">
        <v>6</v>
      </c>
      <c r="D63" s="8">
        <f>(説明!$G$47*1.05/C63)*E$61</f>
        <v>16499</v>
      </c>
      <c r="E63" s="148"/>
      <c r="F63" s="148"/>
      <c r="G63" s="148"/>
      <c r="H63" s="148"/>
      <c r="I63" s="148"/>
    </row>
    <row r="64" spans="1:9" ht="15" customHeight="1" x14ac:dyDescent="0.15">
      <c r="A64" s="157"/>
      <c r="B64" s="23" t="s">
        <v>78</v>
      </c>
      <c r="C64" s="7">
        <v>6</v>
      </c>
      <c r="D64" s="8">
        <f>(説明!$G$47*1.05/C64)*E$61</f>
        <v>16499</v>
      </c>
      <c r="E64" s="148"/>
      <c r="F64" s="148"/>
      <c r="G64" s="148"/>
      <c r="H64" s="148"/>
      <c r="I64" s="148"/>
    </row>
    <row r="65" spans="1:9" ht="15" customHeight="1" x14ac:dyDescent="0.15">
      <c r="A65" s="157"/>
      <c r="B65" s="23" t="s">
        <v>79</v>
      </c>
      <c r="C65" s="7">
        <v>5</v>
      </c>
      <c r="D65" s="8">
        <f>(説明!$G$47*1.05/C65)*E$61</f>
        <v>19798.8</v>
      </c>
      <c r="E65" s="148"/>
      <c r="F65" s="148"/>
      <c r="G65" s="148"/>
      <c r="H65" s="148"/>
      <c r="I65" s="148"/>
    </row>
    <row r="66" spans="1:9" ht="15" customHeight="1" x14ac:dyDescent="0.15">
      <c r="A66" s="157"/>
      <c r="B66" s="23" t="s">
        <v>80</v>
      </c>
      <c r="C66" s="7">
        <v>4</v>
      </c>
      <c r="D66" s="8">
        <f>(説明!$G$47*1.05/C66)*E$61</f>
        <v>24748.5</v>
      </c>
      <c r="E66" s="148"/>
      <c r="F66" s="148"/>
      <c r="G66" s="148"/>
      <c r="H66" s="148"/>
      <c r="I66" s="148"/>
    </row>
    <row r="67" spans="1:9" ht="15" customHeight="1" thickBot="1" x14ac:dyDescent="0.2">
      <c r="A67" s="164"/>
      <c r="B67" s="66" t="s">
        <v>81</v>
      </c>
      <c r="C67" s="67">
        <v>4</v>
      </c>
      <c r="D67" s="63">
        <f>(説明!$G$47*1.05/C67)*E$61</f>
        <v>24748.5</v>
      </c>
      <c r="E67" s="152"/>
      <c r="F67" s="152"/>
      <c r="G67" s="152"/>
      <c r="H67" s="152"/>
      <c r="I67" s="152"/>
    </row>
    <row r="68" spans="1:9" ht="15" customHeight="1" thickTop="1" x14ac:dyDescent="0.15">
      <c r="A68" s="156">
        <v>1750</v>
      </c>
      <c r="B68" s="22" t="s">
        <v>68</v>
      </c>
      <c r="C68" s="5">
        <v>11</v>
      </c>
      <c r="D68" s="6">
        <f>(説明!$G$47*1.05/C68)*E$68</f>
        <v>11249.318181818182</v>
      </c>
      <c r="E68" s="148">
        <v>5</v>
      </c>
      <c r="F68" s="148">
        <f>7000*E68</f>
        <v>35000</v>
      </c>
      <c r="G68" s="148">
        <f>A68*2</f>
        <v>3500</v>
      </c>
      <c r="H68" s="148">
        <f>A68+25</f>
        <v>1775</v>
      </c>
      <c r="I68" s="148">
        <f>ROUNDUP(((25*H68^2)+(2853*H68))*0.0001/E68,-2)</f>
        <v>1700</v>
      </c>
    </row>
    <row r="69" spans="1:9" ht="15" customHeight="1" x14ac:dyDescent="0.15">
      <c r="A69" s="157"/>
      <c r="B69" s="23" t="s">
        <v>76</v>
      </c>
      <c r="C69" s="7">
        <v>9</v>
      </c>
      <c r="D69" s="8">
        <f>(説明!$G$47*1.05/C69)*E$68</f>
        <v>13749.166666666668</v>
      </c>
      <c r="E69" s="148"/>
      <c r="F69" s="148"/>
      <c r="G69" s="148"/>
      <c r="H69" s="148"/>
      <c r="I69" s="148"/>
    </row>
    <row r="70" spans="1:9" ht="15" customHeight="1" x14ac:dyDescent="0.15">
      <c r="A70" s="157"/>
      <c r="B70" s="23" t="s">
        <v>77</v>
      </c>
      <c r="C70" s="7">
        <v>8</v>
      </c>
      <c r="D70" s="8">
        <f>(説明!$G$47*1.05/C70)*E$68</f>
        <v>15467.8125</v>
      </c>
      <c r="E70" s="148"/>
      <c r="F70" s="148"/>
      <c r="G70" s="148"/>
      <c r="H70" s="148"/>
      <c r="I70" s="148"/>
    </row>
    <row r="71" spans="1:9" ht="15" customHeight="1" x14ac:dyDescent="0.15">
      <c r="A71" s="157"/>
      <c r="B71" s="23" t="s">
        <v>78</v>
      </c>
      <c r="C71" s="7">
        <v>7</v>
      </c>
      <c r="D71" s="8">
        <f>(説明!$G$47*1.05/C71)*E$68</f>
        <v>17677.5</v>
      </c>
      <c r="E71" s="148"/>
      <c r="F71" s="148"/>
      <c r="G71" s="148"/>
      <c r="H71" s="148"/>
      <c r="I71" s="148"/>
    </row>
    <row r="72" spans="1:9" ht="15" customHeight="1" x14ac:dyDescent="0.15">
      <c r="A72" s="157"/>
      <c r="B72" s="23" t="s">
        <v>79</v>
      </c>
      <c r="C72" s="7">
        <v>6</v>
      </c>
      <c r="D72" s="8">
        <f>(説明!$G$47*1.05/C72)*E$68</f>
        <v>20623.75</v>
      </c>
      <c r="E72" s="148"/>
      <c r="F72" s="148"/>
      <c r="G72" s="148"/>
      <c r="H72" s="148"/>
      <c r="I72" s="148"/>
    </row>
    <row r="73" spans="1:9" ht="15" customHeight="1" x14ac:dyDescent="0.15">
      <c r="A73" s="157"/>
      <c r="B73" s="23" t="s">
        <v>80</v>
      </c>
      <c r="C73" s="7">
        <v>5</v>
      </c>
      <c r="D73" s="8">
        <f>(説明!$G$47*1.05/C73)*E$68</f>
        <v>24748.5</v>
      </c>
      <c r="E73" s="148"/>
      <c r="F73" s="148"/>
      <c r="G73" s="148"/>
      <c r="H73" s="148"/>
      <c r="I73" s="148"/>
    </row>
    <row r="74" spans="1:9" ht="15" customHeight="1" thickBot="1" x14ac:dyDescent="0.2">
      <c r="A74" s="158"/>
      <c r="B74" s="25" t="s">
        <v>81</v>
      </c>
      <c r="C74" s="11">
        <v>5</v>
      </c>
      <c r="D74" s="12">
        <f>(説明!$G$47*1.05/C74)*E$68</f>
        <v>24748.5</v>
      </c>
      <c r="E74" s="148"/>
      <c r="F74" s="148"/>
      <c r="G74" s="148"/>
      <c r="H74" s="148"/>
      <c r="I74" s="148"/>
    </row>
    <row r="75" spans="1:9" ht="15" customHeight="1" thickTop="1" x14ac:dyDescent="0.15">
      <c r="A75" s="161">
        <v>1800</v>
      </c>
      <c r="B75" s="68" t="s">
        <v>68</v>
      </c>
      <c r="C75" s="69">
        <v>11</v>
      </c>
      <c r="D75" s="70">
        <f>(説明!$G$47*1.05/C75)*E$75</f>
        <v>11249.318181818182</v>
      </c>
      <c r="E75" s="151">
        <v>5</v>
      </c>
      <c r="F75" s="151">
        <f>7000*E75</f>
        <v>35000</v>
      </c>
      <c r="G75" s="151">
        <f>A75*2</f>
        <v>3600</v>
      </c>
      <c r="H75" s="151">
        <f>A75+25</f>
        <v>1825</v>
      </c>
      <c r="I75" s="151">
        <f>ROUNDUP(((25*H75^2)+(2853*H75))*0.0001/E75,-2)</f>
        <v>1800</v>
      </c>
    </row>
    <row r="76" spans="1:9" ht="15" customHeight="1" x14ac:dyDescent="0.15">
      <c r="A76" s="157"/>
      <c r="B76" s="23" t="s">
        <v>76</v>
      </c>
      <c r="C76" s="7">
        <v>9</v>
      </c>
      <c r="D76" s="8">
        <f>(説明!$G$47*1.05/C76)*E$75</f>
        <v>13749.166666666668</v>
      </c>
      <c r="E76" s="148"/>
      <c r="F76" s="148"/>
      <c r="G76" s="148"/>
      <c r="H76" s="148"/>
      <c r="I76" s="148"/>
    </row>
    <row r="77" spans="1:9" ht="15" customHeight="1" x14ac:dyDescent="0.15">
      <c r="A77" s="157"/>
      <c r="B77" s="23" t="s">
        <v>77</v>
      </c>
      <c r="C77" s="7">
        <v>8</v>
      </c>
      <c r="D77" s="8">
        <f>(説明!$G$47*1.05/C77)*E$75</f>
        <v>15467.8125</v>
      </c>
      <c r="E77" s="148"/>
      <c r="F77" s="148"/>
      <c r="G77" s="148"/>
      <c r="H77" s="148"/>
      <c r="I77" s="148"/>
    </row>
    <row r="78" spans="1:9" ht="15" customHeight="1" x14ac:dyDescent="0.15">
      <c r="A78" s="157"/>
      <c r="B78" s="23" t="s">
        <v>78</v>
      </c>
      <c r="C78" s="7">
        <v>6</v>
      </c>
      <c r="D78" s="8">
        <f>(説明!$G$47*1.05/C78)*E$75</f>
        <v>20623.75</v>
      </c>
      <c r="E78" s="148"/>
      <c r="F78" s="148"/>
      <c r="G78" s="148"/>
      <c r="H78" s="148"/>
      <c r="I78" s="148"/>
    </row>
    <row r="79" spans="1:9" ht="15" customHeight="1" x14ac:dyDescent="0.15">
      <c r="A79" s="157"/>
      <c r="B79" s="23" t="s">
        <v>79</v>
      </c>
      <c r="C79" s="7">
        <v>6</v>
      </c>
      <c r="D79" s="8">
        <f>(説明!$G$47*1.05/C79)*E$75</f>
        <v>20623.75</v>
      </c>
      <c r="E79" s="148"/>
      <c r="F79" s="148"/>
      <c r="G79" s="148"/>
      <c r="H79" s="148"/>
      <c r="I79" s="148"/>
    </row>
    <row r="80" spans="1:9" ht="15" customHeight="1" x14ac:dyDescent="0.15">
      <c r="A80" s="157"/>
      <c r="B80" s="23" t="s">
        <v>80</v>
      </c>
      <c r="C80" s="7">
        <v>5</v>
      </c>
      <c r="D80" s="8">
        <f>(説明!$G$47*1.05/C80)*E$75</f>
        <v>24748.5</v>
      </c>
      <c r="E80" s="148"/>
      <c r="F80" s="148"/>
      <c r="G80" s="148"/>
      <c r="H80" s="148"/>
      <c r="I80" s="148"/>
    </row>
    <row r="81" spans="1:9" ht="15" customHeight="1" thickBot="1" x14ac:dyDescent="0.2">
      <c r="A81" s="158"/>
      <c r="B81" s="25" t="s">
        <v>81</v>
      </c>
      <c r="C81" s="11">
        <v>5</v>
      </c>
      <c r="D81" s="12">
        <f>(説明!$G$47*1.05/C81)*E$75</f>
        <v>24748.5</v>
      </c>
      <c r="E81" s="148"/>
      <c r="F81" s="148"/>
      <c r="G81" s="148"/>
      <c r="H81" s="148"/>
      <c r="I81" s="148"/>
    </row>
    <row r="82" spans="1:9" ht="15" customHeight="1" thickTop="1" x14ac:dyDescent="0.15">
      <c r="A82" s="161">
        <v>1850</v>
      </c>
      <c r="B82" s="68" t="s">
        <v>68</v>
      </c>
      <c r="C82" s="69">
        <v>11</v>
      </c>
      <c r="D82" s="70">
        <f>(説明!$G$47*1.05/C82)*E$82</f>
        <v>11249.318181818182</v>
      </c>
      <c r="E82" s="151">
        <v>5</v>
      </c>
      <c r="F82" s="151">
        <f>7000*E82</f>
        <v>35000</v>
      </c>
      <c r="G82" s="151">
        <f>A82*2</f>
        <v>3700</v>
      </c>
      <c r="H82" s="151">
        <f>A82+25</f>
        <v>1875</v>
      </c>
      <c r="I82" s="151">
        <f>ROUNDUP(((25*H82^2)+(2853*H82))*0.0001/E82,-2)</f>
        <v>1900</v>
      </c>
    </row>
    <row r="83" spans="1:9" ht="15" customHeight="1" x14ac:dyDescent="0.15">
      <c r="A83" s="157"/>
      <c r="B83" s="23" t="s">
        <v>76</v>
      </c>
      <c r="C83" s="7">
        <v>9</v>
      </c>
      <c r="D83" s="8">
        <f>(説明!$G$47*1.05/C83)*E$82</f>
        <v>13749.166666666668</v>
      </c>
      <c r="E83" s="148"/>
      <c r="F83" s="148"/>
      <c r="G83" s="148"/>
      <c r="H83" s="148"/>
      <c r="I83" s="148"/>
    </row>
    <row r="84" spans="1:9" ht="15" customHeight="1" x14ac:dyDescent="0.15">
      <c r="A84" s="157"/>
      <c r="B84" s="23" t="s">
        <v>77</v>
      </c>
      <c r="C84" s="7">
        <v>8</v>
      </c>
      <c r="D84" s="8">
        <f>(説明!$G$47*1.05/C84)*E$82</f>
        <v>15467.8125</v>
      </c>
      <c r="E84" s="148"/>
      <c r="F84" s="148"/>
      <c r="G84" s="148"/>
      <c r="H84" s="148"/>
      <c r="I84" s="148"/>
    </row>
    <row r="85" spans="1:9" ht="15" customHeight="1" x14ac:dyDescent="0.15">
      <c r="A85" s="157"/>
      <c r="B85" s="23" t="s">
        <v>78</v>
      </c>
      <c r="C85" s="7">
        <v>6</v>
      </c>
      <c r="D85" s="8">
        <f>(説明!$G$47*1.05/C85)*E$82</f>
        <v>20623.75</v>
      </c>
      <c r="E85" s="148"/>
      <c r="F85" s="148"/>
      <c r="G85" s="148"/>
      <c r="H85" s="148"/>
      <c r="I85" s="148"/>
    </row>
    <row r="86" spans="1:9" ht="15" customHeight="1" x14ac:dyDescent="0.15">
      <c r="A86" s="157"/>
      <c r="B86" s="23" t="s">
        <v>79</v>
      </c>
      <c r="C86" s="7">
        <v>6</v>
      </c>
      <c r="D86" s="8">
        <f>(説明!$G$47*1.05/C86)*E$82</f>
        <v>20623.75</v>
      </c>
      <c r="E86" s="148"/>
      <c r="F86" s="148"/>
      <c r="G86" s="148"/>
      <c r="H86" s="148"/>
      <c r="I86" s="148"/>
    </row>
    <row r="87" spans="1:9" ht="15" customHeight="1" x14ac:dyDescent="0.15">
      <c r="A87" s="157"/>
      <c r="B87" s="23" t="s">
        <v>80</v>
      </c>
      <c r="C87" s="7">
        <v>5</v>
      </c>
      <c r="D87" s="8">
        <f>(説明!$G$47*1.05/C87)*E$82</f>
        <v>24748.5</v>
      </c>
      <c r="E87" s="148"/>
      <c r="F87" s="148"/>
      <c r="G87" s="148"/>
      <c r="H87" s="148"/>
      <c r="I87" s="148"/>
    </row>
    <row r="88" spans="1:9" ht="15" customHeight="1" thickBot="1" x14ac:dyDescent="0.2">
      <c r="A88" s="158"/>
      <c r="B88" s="25" t="s">
        <v>81</v>
      </c>
      <c r="C88" s="11">
        <v>4</v>
      </c>
      <c r="D88" s="12">
        <f>(説明!$G$47*1.05/C88)*E$82</f>
        <v>30935.625</v>
      </c>
      <c r="E88" s="148"/>
      <c r="F88" s="148"/>
      <c r="G88" s="148"/>
      <c r="H88" s="148"/>
      <c r="I88" s="148"/>
    </row>
    <row r="89" spans="1:9" ht="15" customHeight="1" thickTop="1" x14ac:dyDescent="0.15">
      <c r="A89" s="161">
        <v>1900</v>
      </c>
      <c r="B89" s="68" t="s">
        <v>68</v>
      </c>
      <c r="C89" s="69">
        <v>11</v>
      </c>
      <c r="D89" s="70">
        <f>(説明!$G$47*1.05/C89)*E$89</f>
        <v>11249.318181818182</v>
      </c>
      <c r="E89" s="151">
        <v>5</v>
      </c>
      <c r="F89" s="151">
        <f>7000*E89</f>
        <v>35000</v>
      </c>
      <c r="G89" s="151">
        <f>A89*2</f>
        <v>3800</v>
      </c>
      <c r="H89" s="151">
        <f>A89+25</f>
        <v>1925</v>
      </c>
      <c r="I89" s="151">
        <f>ROUNDUP(((25*H89^2)+(2853*H89))*0.0001/E89,-2)</f>
        <v>2000</v>
      </c>
    </row>
    <row r="90" spans="1:9" ht="15" customHeight="1" x14ac:dyDescent="0.15">
      <c r="A90" s="157"/>
      <c r="B90" s="23" t="s">
        <v>76</v>
      </c>
      <c r="C90" s="7">
        <v>9</v>
      </c>
      <c r="D90" s="8">
        <f>(説明!$G$47*1.05/C90)*E$89</f>
        <v>13749.166666666668</v>
      </c>
      <c r="E90" s="148"/>
      <c r="F90" s="148"/>
      <c r="G90" s="148"/>
      <c r="H90" s="148"/>
      <c r="I90" s="148"/>
    </row>
    <row r="91" spans="1:9" ht="15" customHeight="1" x14ac:dyDescent="0.15">
      <c r="A91" s="157"/>
      <c r="B91" s="23" t="s">
        <v>77</v>
      </c>
      <c r="C91" s="7">
        <v>7</v>
      </c>
      <c r="D91" s="8">
        <f>(説明!$G$47*1.05/C91)*E$89</f>
        <v>17677.5</v>
      </c>
      <c r="E91" s="148"/>
      <c r="F91" s="148"/>
      <c r="G91" s="148"/>
      <c r="H91" s="148"/>
      <c r="I91" s="148"/>
    </row>
    <row r="92" spans="1:9" ht="15" customHeight="1" x14ac:dyDescent="0.15">
      <c r="A92" s="157"/>
      <c r="B92" s="23" t="s">
        <v>78</v>
      </c>
      <c r="C92" s="7">
        <v>6</v>
      </c>
      <c r="D92" s="8">
        <f>(説明!$G$47*1.05/C92)*E$89</f>
        <v>20623.75</v>
      </c>
      <c r="E92" s="148"/>
      <c r="F92" s="148"/>
      <c r="G92" s="148"/>
      <c r="H92" s="148"/>
      <c r="I92" s="148"/>
    </row>
    <row r="93" spans="1:9" ht="15" customHeight="1" x14ac:dyDescent="0.15">
      <c r="A93" s="157"/>
      <c r="B93" s="23" t="s">
        <v>79</v>
      </c>
      <c r="C93" s="7">
        <v>6</v>
      </c>
      <c r="D93" s="8">
        <f>(説明!$G$47*1.05/C93)*E$89</f>
        <v>20623.75</v>
      </c>
      <c r="E93" s="148"/>
      <c r="F93" s="148"/>
      <c r="G93" s="148"/>
      <c r="H93" s="148"/>
      <c r="I93" s="148"/>
    </row>
    <row r="94" spans="1:9" ht="15" customHeight="1" x14ac:dyDescent="0.15">
      <c r="A94" s="157"/>
      <c r="B94" s="23" t="s">
        <v>80</v>
      </c>
      <c r="C94" s="7">
        <v>5</v>
      </c>
      <c r="D94" s="8">
        <f>(説明!$G$47*1.05/C94)*E$89</f>
        <v>24748.5</v>
      </c>
      <c r="E94" s="148"/>
      <c r="F94" s="148"/>
      <c r="G94" s="148"/>
      <c r="H94" s="148"/>
      <c r="I94" s="148"/>
    </row>
    <row r="95" spans="1:9" ht="15" customHeight="1" thickBot="1" x14ac:dyDescent="0.2">
      <c r="A95" s="160"/>
      <c r="B95" s="24" t="s">
        <v>81</v>
      </c>
      <c r="C95" s="9">
        <v>4</v>
      </c>
      <c r="D95" s="10">
        <f>(説明!$G$47*1.05/C95)*E$89</f>
        <v>30935.625</v>
      </c>
      <c r="E95" s="149"/>
      <c r="F95" s="149"/>
      <c r="G95" s="149"/>
      <c r="H95" s="149"/>
      <c r="I95" s="149"/>
    </row>
    <row r="96" spans="1:9" ht="15" customHeight="1" thickTop="1" x14ac:dyDescent="0.15">
      <c r="A96" s="159">
        <v>1950</v>
      </c>
      <c r="B96" s="26" t="s">
        <v>68</v>
      </c>
      <c r="C96" s="13">
        <v>11</v>
      </c>
      <c r="D96" s="14">
        <f>(説明!$G$47*1.05/C96)*E$96</f>
        <v>11249.318181818182</v>
      </c>
      <c r="E96" s="150">
        <v>5</v>
      </c>
      <c r="F96" s="150">
        <f>7000*E96</f>
        <v>35000</v>
      </c>
      <c r="G96" s="150">
        <f>A96*2</f>
        <v>3900</v>
      </c>
      <c r="H96" s="150">
        <f>A96+25</f>
        <v>1975</v>
      </c>
      <c r="I96" s="150">
        <f>ROUNDUP(((25*H96^2)+(2853*H96))*0.0001/E96,-2)</f>
        <v>2100</v>
      </c>
    </row>
    <row r="97" spans="1:9" ht="15" customHeight="1" x14ac:dyDescent="0.15">
      <c r="A97" s="157"/>
      <c r="B97" s="23" t="s">
        <v>76</v>
      </c>
      <c r="C97" s="7">
        <v>9</v>
      </c>
      <c r="D97" s="8">
        <f>(説明!$G$47*1.05/C97)*E$96</f>
        <v>13749.166666666668</v>
      </c>
      <c r="E97" s="148"/>
      <c r="F97" s="148"/>
      <c r="G97" s="148"/>
      <c r="H97" s="148"/>
      <c r="I97" s="148"/>
    </row>
    <row r="98" spans="1:9" ht="15" customHeight="1" x14ac:dyDescent="0.15">
      <c r="A98" s="157"/>
      <c r="B98" s="23" t="s">
        <v>77</v>
      </c>
      <c r="C98" s="7">
        <v>7</v>
      </c>
      <c r="D98" s="8">
        <f>(説明!$G$47*1.05/C98)*E$96</f>
        <v>17677.5</v>
      </c>
      <c r="E98" s="148"/>
      <c r="F98" s="148"/>
      <c r="G98" s="148"/>
      <c r="H98" s="148"/>
      <c r="I98" s="148"/>
    </row>
    <row r="99" spans="1:9" ht="15" customHeight="1" x14ac:dyDescent="0.15">
      <c r="A99" s="157"/>
      <c r="B99" s="23" t="s">
        <v>78</v>
      </c>
      <c r="C99" s="7">
        <v>6</v>
      </c>
      <c r="D99" s="8">
        <f>(説明!$G$47*1.05/C99)*E$96</f>
        <v>20623.75</v>
      </c>
      <c r="E99" s="148"/>
      <c r="F99" s="148"/>
      <c r="G99" s="148"/>
      <c r="H99" s="148"/>
      <c r="I99" s="148"/>
    </row>
    <row r="100" spans="1:9" ht="15" customHeight="1" x14ac:dyDescent="0.15">
      <c r="A100" s="157"/>
      <c r="B100" s="23" t="s">
        <v>79</v>
      </c>
      <c r="C100" s="7">
        <v>6</v>
      </c>
      <c r="D100" s="8">
        <f>(説明!$G$47*1.05/C100)*E$96</f>
        <v>20623.75</v>
      </c>
      <c r="E100" s="148"/>
      <c r="F100" s="148"/>
      <c r="G100" s="148"/>
      <c r="H100" s="148"/>
      <c r="I100" s="148"/>
    </row>
    <row r="101" spans="1:9" ht="15" customHeight="1" x14ac:dyDescent="0.15">
      <c r="A101" s="157"/>
      <c r="B101" s="23" t="s">
        <v>80</v>
      </c>
      <c r="C101" s="7">
        <v>5</v>
      </c>
      <c r="D101" s="8">
        <f>(説明!$G$47*1.05/C101)*E$96</f>
        <v>24748.5</v>
      </c>
      <c r="E101" s="148"/>
      <c r="F101" s="148"/>
      <c r="G101" s="148"/>
      <c r="H101" s="148"/>
      <c r="I101" s="148"/>
    </row>
    <row r="102" spans="1:9" ht="15" customHeight="1" x14ac:dyDescent="0.15">
      <c r="A102" s="157"/>
      <c r="B102" s="23" t="s">
        <v>81</v>
      </c>
      <c r="C102" s="7">
        <v>4</v>
      </c>
      <c r="D102" s="8">
        <f>(説明!$G$47*1.05/C102)*E$96</f>
        <v>30935.625</v>
      </c>
      <c r="E102" s="153"/>
      <c r="F102" s="153"/>
      <c r="G102" s="153"/>
      <c r="H102" s="153"/>
      <c r="I102" s="153"/>
    </row>
    <row r="103" spans="1:9" x14ac:dyDescent="0.15">
      <c r="A103" t="s">
        <v>86</v>
      </c>
      <c r="B103" s="16"/>
      <c r="C103" s="16"/>
      <c r="E103" s="17"/>
      <c r="G103" s="17"/>
      <c r="H103" s="17"/>
      <c r="I103" s="104" t="s">
        <v>67</v>
      </c>
    </row>
    <row r="104" spans="1:9" ht="15" customHeight="1" thickBot="1" x14ac:dyDescent="0.2">
      <c r="A104" s="18" t="s">
        <v>1</v>
      </c>
      <c r="B104" s="19" t="s">
        <v>0</v>
      </c>
      <c r="C104" s="3" t="s">
        <v>6</v>
      </c>
      <c r="D104" s="20" t="s">
        <v>2</v>
      </c>
      <c r="E104" s="155" t="s">
        <v>3</v>
      </c>
      <c r="F104" s="155"/>
      <c r="G104" s="21" t="s">
        <v>4</v>
      </c>
      <c r="H104" s="21"/>
      <c r="I104" s="21" t="s">
        <v>5</v>
      </c>
    </row>
    <row r="105" spans="1:9" ht="15" customHeight="1" x14ac:dyDescent="0.15">
      <c r="A105" s="156">
        <v>2000</v>
      </c>
      <c r="B105" s="22" t="s">
        <v>68</v>
      </c>
      <c r="C105" s="5">
        <v>11</v>
      </c>
      <c r="D105" s="6">
        <f>(説明!$G$47*1.05/C105)*E$105</f>
        <v>11249.318181818182</v>
      </c>
      <c r="E105" s="148">
        <v>5</v>
      </c>
      <c r="F105" s="148">
        <f>7000*E105</f>
        <v>35000</v>
      </c>
      <c r="G105" s="148">
        <f>A105*2</f>
        <v>4000</v>
      </c>
      <c r="H105" s="167">
        <f>A105+25</f>
        <v>2025</v>
      </c>
      <c r="I105" s="167">
        <f>ROUNDUP(((25*H105^2)+(2853*H105))*0.0001/E105,-2)</f>
        <v>2200</v>
      </c>
    </row>
    <row r="106" spans="1:9" ht="15" customHeight="1" x14ac:dyDescent="0.15">
      <c r="A106" s="157"/>
      <c r="B106" s="23" t="s">
        <v>76</v>
      </c>
      <c r="C106" s="7">
        <v>9</v>
      </c>
      <c r="D106" s="8">
        <f>(説明!$G$47*1.05/C106)*E$105</f>
        <v>13749.166666666668</v>
      </c>
      <c r="E106" s="148"/>
      <c r="F106" s="148"/>
      <c r="G106" s="148"/>
      <c r="H106" s="148"/>
      <c r="I106" s="148"/>
    </row>
    <row r="107" spans="1:9" ht="15" customHeight="1" x14ac:dyDescent="0.15">
      <c r="A107" s="157"/>
      <c r="B107" s="23" t="s">
        <v>77</v>
      </c>
      <c r="C107" s="7">
        <v>7</v>
      </c>
      <c r="D107" s="8">
        <f>(説明!$G$47*1.05/C107)*E$105</f>
        <v>17677.5</v>
      </c>
      <c r="E107" s="148"/>
      <c r="F107" s="148"/>
      <c r="G107" s="148"/>
      <c r="H107" s="148"/>
      <c r="I107" s="148"/>
    </row>
    <row r="108" spans="1:9" ht="15" customHeight="1" x14ac:dyDescent="0.15">
      <c r="A108" s="157"/>
      <c r="B108" s="23" t="s">
        <v>78</v>
      </c>
      <c r="C108" s="7">
        <v>6</v>
      </c>
      <c r="D108" s="8">
        <f>(説明!$G$47*1.05/C108)*E$105</f>
        <v>20623.75</v>
      </c>
      <c r="E108" s="148"/>
      <c r="F108" s="148"/>
      <c r="G108" s="148"/>
      <c r="H108" s="148"/>
      <c r="I108" s="148"/>
    </row>
    <row r="109" spans="1:9" ht="15" customHeight="1" x14ac:dyDescent="0.15">
      <c r="A109" s="157"/>
      <c r="B109" s="23" t="s">
        <v>79</v>
      </c>
      <c r="C109" s="7">
        <v>6</v>
      </c>
      <c r="D109" s="8">
        <f>(説明!$G$47*1.05/C109)*E$105</f>
        <v>20623.75</v>
      </c>
      <c r="E109" s="148"/>
      <c r="F109" s="148"/>
      <c r="G109" s="148"/>
      <c r="H109" s="148"/>
      <c r="I109" s="148"/>
    </row>
    <row r="110" spans="1:9" ht="15" customHeight="1" x14ac:dyDescent="0.15">
      <c r="A110" s="157"/>
      <c r="B110" s="23" t="s">
        <v>80</v>
      </c>
      <c r="C110" s="7">
        <v>5</v>
      </c>
      <c r="D110" s="8">
        <f>(説明!$G$47*1.05/C110)*E$105</f>
        <v>24748.5</v>
      </c>
      <c r="E110" s="148"/>
      <c r="F110" s="148"/>
      <c r="G110" s="148"/>
      <c r="H110" s="148"/>
      <c r="I110" s="148"/>
    </row>
    <row r="111" spans="1:9" ht="15" customHeight="1" thickBot="1" x14ac:dyDescent="0.2">
      <c r="A111" s="158"/>
      <c r="B111" s="25" t="s">
        <v>81</v>
      </c>
      <c r="C111" s="11">
        <v>4</v>
      </c>
      <c r="D111" s="12">
        <f>(説明!$G$47*1.05/C111)*E$105</f>
        <v>30935.625</v>
      </c>
      <c r="E111" s="148"/>
      <c r="F111" s="148"/>
      <c r="G111" s="148"/>
      <c r="H111" s="148"/>
      <c r="I111" s="148"/>
    </row>
    <row r="112" spans="1:9" ht="15" customHeight="1" thickTop="1" x14ac:dyDescent="0.15">
      <c r="A112" s="161">
        <v>2050</v>
      </c>
      <c r="B112" s="68" t="s">
        <v>68</v>
      </c>
      <c r="C112" s="69">
        <v>11</v>
      </c>
      <c r="D112" s="70">
        <f>(説明!$G$47*1.05/C112)*E$112</f>
        <v>11249.318181818182</v>
      </c>
      <c r="E112" s="151">
        <v>5</v>
      </c>
      <c r="F112" s="151">
        <f>7000*E112</f>
        <v>35000</v>
      </c>
      <c r="G112" s="151">
        <f>A112*2</f>
        <v>4100</v>
      </c>
      <c r="H112" s="151">
        <f>A112+25</f>
        <v>2075</v>
      </c>
      <c r="I112" s="151">
        <f>ROUNDUP(((25*H112^2)+(2853*H112))*0.0001/E112,-2)</f>
        <v>2300</v>
      </c>
    </row>
    <row r="113" spans="1:9" ht="15" customHeight="1" x14ac:dyDescent="0.15">
      <c r="A113" s="157"/>
      <c r="B113" s="23" t="s">
        <v>76</v>
      </c>
      <c r="C113" s="7">
        <v>9</v>
      </c>
      <c r="D113" s="8">
        <f>(説明!$G$47*1.05/C113)*E$112</f>
        <v>13749.166666666668</v>
      </c>
      <c r="E113" s="148"/>
      <c r="F113" s="148"/>
      <c r="G113" s="148"/>
      <c r="H113" s="148"/>
      <c r="I113" s="148"/>
    </row>
    <row r="114" spans="1:9" ht="15" customHeight="1" x14ac:dyDescent="0.15">
      <c r="A114" s="157"/>
      <c r="B114" s="23" t="s">
        <v>77</v>
      </c>
      <c r="C114" s="7">
        <v>7</v>
      </c>
      <c r="D114" s="8">
        <f>(説明!$G$47*1.05/C114)*E$112</f>
        <v>17677.5</v>
      </c>
      <c r="E114" s="148"/>
      <c r="F114" s="148"/>
      <c r="G114" s="148"/>
      <c r="H114" s="148"/>
      <c r="I114" s="148"/>
    </row>
    <row r="115" spans="1:9" ht="15" customHeight="1" x14ac:dyDescent="0.15">
      <c r="A115" s="157"/>
      <c r="B115" s="23" t="s">
        <v>78</v>
      </c>
      <c r="C115" s="7">
        <v>6</v>
      </c>
      <c r="D115" s="8">
        <f>(説明!$G$47*1.05/C115)*E$112</f>
        <v>20623.75</v>
      </c>
      <c r="E115" s="148"/>
      <c r="F115" s="148"/>
      <c r="G115" s="148"/>
      <c r="H115" s="148"/>
      <c r="I115" s="148"/>
    </row>
    <row r="116" spans="1:9" ht="15" customHeight="1" x14ac:dyDescent="0.15">
      <c r="A116" s="157"/>
      <c r="B116" s="23" t="s">
        <v>79</v>
      </c>
      <c r="C116" s="7">
        <v>5</v>
      </c>
      <c r="D116" s="8">
        <f>(説明!$G$47*1.05/C116)*E$112</f>
        <v>24748.5</v>
      </c>
      <c r="E116" s="148"/>
      <c r="F116" s="148"/>
      <c r="G116" s="148"/>
      <c r="H116" s="148"/>
      <c r="I116" s="148"/>
    </row>
    <row r="117" spans="1:9" ht="15" customHeight="1" x14ac:dyDescent="0.15">
      <c r="A117" s="157"/>
      <c r="B117" s="23" t="s">
        <v>80</v>
      </c>
      <c r="C117" s="7">
        <v>5</v>
      </c>
      <c r="D117" s="8">
        <f>(説明!$G$47*1.05/C117)*E$112</f>
        <v>24748.5</v>
      </c>
      <c r="E117" s="148"/>
      <c r="F117" s="148"/>
      <c r="G117" s="148"/>
      <c r="H117" s="148"/>
      <c r="I117" s="148"/>
    </row>
    <row r="118" spans="1:9" ht="15" customHeight="1" thickBot="1" x14ac:dyDescent="0.2">
      <c r="A118" s="158"/>
      <c r="B118" s="25" t="s">
        <v>81</v>
      </c>
      <c r="C118" s="11">
        <v>4</v>
      </c>
      <c r="D118" s="12">
        <f>(説明!$G$47*1.05/C118)*E$112</f>
        <v>30935.625</v>
      </c>
      <c r="E118" s="148"/>
      <c r="F118" s="148"/>
      <c r="G118" s="148"/>
      <c r="H118" s="148"/>
      <c r="I118" s="148"/>
    </row>
    <row r="119" spans="1:9" ht="15" customHeight="1" thickTop="1" x14ac:dyDescent="0.15">
      <c r="A119" s="161">
        <v>2100</v>
      </c>
      <c r="B119" s="68" t="s">
        <v>68</v>
      </c>
      <c r="C119" s="69">
        <v>12</v>
      </c>
      <c r="D119" s="70">
        <f>(説明!$G$47*1.05/C119)*E$119</f>
        <v>12374.25</v>
      </c>
      <c r="E119" s="151">
        <v>6</v>
      </c>
      <c r="F119" s="151">
        <f>7000*E119</f>
        <v>42000</v>
      </c>
      <c r="G119" s="151">
        <f>A119*2</f>
        <v>4200</v>
      </c>
      <c r="H119" s="151">
        <f>A119+25</f>
        <v>2125</v>
      </c>
      <c r="I119" s="151">
        <f>ROUNDUP(((25*H119^2)+(2853*H119))*0.0001/E119,-2)</f>
        <v>2000</v>
      </c>
    </row>
    <row r="120" spans="1:9" ht="15" customHeight="1" x14ac:dyDescent="0.15">
      <c r="A120" s="157"/>
      <c r="B120" s="23" t="s">
        <v>76</v>
      </c>
      <c r="C120" s="7">
        <v>10</v>
      </c>
      <c r="D120" s="8">
        <f>(説明!$G$47*1.05/C120)*E$119</f>
        <v>14849.099999999999</v>
      </c>
      <c r="E120" s="148"/>
      <c r="F120" s="148"/>
      <c r="G120" s="148"/>
      <c r="H120" s="148"/>
      <c r="I120" s="148"/>
    </row>
    <row r="121" spans="1:9" ht="15" customHeight="1" x14ac:dyDescent="0.15">
      <c r="A121" s="157"/>
      <c r="B121" s="23" t="s">
        <v>77</v>
      </c>
      <c r="C121" s="7">
        <v>8</v>
      </c>
      <c r="D121" s="8">
        <f>(説明!$G$47*1.05/C121)*E$119</f>
        <v>18561.375</v>
      </c>
      <c r="E121" s="148"/>
      <c r="F121" s="148"/>
      <c r="G121" s="148"/>
      <c r="H121" s="148"/>
      <c r="I121" s="148"/>
    </row>
    <row r="122" spans="1:9" ht="15" customHeight="1" x14ac:dyDescent="0.15">
      <c r="A122" s="157"/>
      <c r="B122" s="23" t="s">
        <v>78</v>
      </c>
      <c r="C122" s="7">
        <v>7</v>
      </c>
      <c r="D122" s="8">
        <f>(説明!$G$47*1.05/C122)*E$119</f>
        <v>21213</v>
      </c>
      <c r="E122" s="148"/>
      <c r="F122" s="148"/>
      <c r="G122" s="148"/>
      <c r="H122" s="148"/>
      <c r="I122" s="148"/>
    </row>
    <row r="123" spans="1:9" ht="15" customHeight="1" x14ac:dyDescent="0.15">
      <c r="A123" s="157"/>
      <c r="B123" s="23" t="s">
        <v>79</v>
      </c>
      <c r="C123" s="7">
        <v>6</v>
      </c>
      <c r="D123" s="8">
        <f>(説明!$G$47*1.05/C123)*E$119</f>
        <v>24748.5</v>
      </c>
      <c r="E123" s="148"/>
      <c r="F123" s="148"/>
      <c r="G123" s="148"/>
      <c r="H123" s="148"/>
      <c r="I123" s="148"/>
    </row>
    <row r="124" spans="1:9" ht="15" customHeight="1" x14ac:dyDescent="0.15">
      <c r="A124" s="157"/>
      <c r="B124" s="23" t="s">
        <v>80</v>
      </c>
      <c r="C124" s="7">
        <v>5</v>
      </c>
      <c r="D124" s="8">
        <f>(説明!$G$47*1.05/C124)*E$119</f>
        <v>29698.199999999997</v>
      </c>
      <c r="E124" s="148"/>
      <c r="F124" s="148"/>
      <c r="G124" s="148"/>
      <c r="H124" s="148"/>
      <c r="I124" s="148"/>
    </row>
    <row r="125" spans="1:9" ht="15" customHeight="1" thickBot="1" x14ac:dyDescent="0.2">
      <c r="A125" s="160"/>
      <c r="B125" s="24" t="s">
        <v>81</v>
      </c>
      <c r="C125" s="9">
        <v>5</v>
      </c>
      <c r="D125" s="10">
        <f>(説明!$G$47*1.05/C125)*E$119</f>
        <v>29698.199999999997</v>
      </c>
      <c r="E125" s="149"/>
      <c r="F125" s="149"/>
      <c r="G125" s="149"/>
      <c r="H125" s="149"/>
      <c r="I125" s="149"/>
    </row>
    <row r="126" spans="1:9" ht="15" customHeight="1" thickTop="1" x14ac:dyDescent="0.15">
      <c r="A126" s="156">
        <v>2150</v>
      </c>
      <c r="B126" s="22" t="s">
        <v>68</v>
      </c>
      <c r="C126" s="5">
        <v>12</v>
      </c>
      <c r="D126" s="6">
        <f>(説明!$G$47*1.05/C126)*E$126</f>
        <v>12374.25</v>
      </c>
      <c r="E126" s="150">
        <v>6</v>
      </c>
      <c r="F126" s="150">
        <f>7000*E126</f>
        <v>42000</v>
      </c>
      <c r="G126" s="150">
        <f>A126*2</f>
        <v>4300</v>
      </c>
      <c r="H126" s="167">
        <f>A126+25</f>
        <v>2175</v>
      </c>
      <c r="I126" s="150">
        <f>ROUNDUP(((25*H126^2)+(2853*H126))*0.0001/E126,-2)</f>
        <v>2100</v>
      </c>
    </row>
    <row r="127" spans="1:9" ht="15" customHeight="1" x14ac:dyDescent="0.15">
      <c r="A127" s="157"/>
      <c r="B127" s="23" t="s">
        <v>76</v>
      </c>
      <c r="C127" s="7">
        <v>10</v>
      </c>
      <c r="D127" s="8">
        <f>(説明!$G$47*1.05/C127)*E$126</f>
        <v>14849.099999999999</v>
      </c>
      <c r="E127" s="148"/>
      <c r="F127" s="148"/>
      <c r="G127" s="148"/>
      <c r="H127" s="148"/>
      <c r="I127" s="148"/>
    </row>
    <row r="128" spans="1:9" ht="15" customHeight="1" x14ac:dyDescent="0.15">
      <c r="A128" s="157"/>
      <c r="B128" s="23" t="s">
        <v>77</v>
      </c>
      <c r="C128" s="7">
        <v>8</v>
      </c>
      <c r="D128" s="8">
        <f>(説明!$G$47*1.05/C128)*E$126</f>
        <v>18561.375</v>
      </c>
      <c r="E128" s="148"/>
      <c r="F128" s="148"/>
      <c r="G128" s="148"/>
      <c r="H128" s="148"/>
      <c r="I128" s="148"/>
    </row>
    <row r="129" spans="1:9" ht="15" customHeight="1" x14ac:dyDescent="0.15">
      <c r="A129" s="157"/>
      <c r="B129" s="23" t="s">
        <v>78</v>
      </c>
      <c r="C129" s="7">
        <v>7</v>
      </c>
      <c r="D129" s="8">
        <f>(説明!$G$47*1.05/C129)*E$126</f>
        <v>21213</v>
      </c>
      <c r="E129" s="148"/>
      <c r="F129" s="148"/>
      <c r="G129" s="148"/>
      <c r="H129" s="148"/>
      <c r="I129" s="148"/>
    </row>
    <row r="130" spans="1:9" ht="15" customHeight="1" x14ac:dyDescent="0.15">
      <c r="A130" s="157"/>
      <c r="B130" s="23" t="s">
        <v>79</v>
      </c>
      <c r="C130" s="7">
        <v>6</v>
      </c>
      <c r="D130" s="8">
        <f>(説明!$G$47*1.05/C130)*E$126</f>
        <v>24748.5</v>
      </c>
      <c r="E130" s="148"/>
      <c r="F130" s="148"/>
      <c r="G130" s="148"/>
      <c r="H130" s="148"/>
      <c r="I130" s="148"/>
    </row>
    <row r="131" spans="1:9" ht="15" customHeight="1" x14ac:dyDescent="0.15">
      <c r="A131" s="157"/>
      <c r="B131" s="23" t="s">
        <v>80</v>
      </c>
      <c r="C131" s="7">
        <v>5</v>
      </c>
      <c r="D131" s="8">
        <f>(説明!$G$47*1.05/C131)*E$126</f>
        <v>29698.199999999997</v>
      </c>
      <c r="E131" s="148"/>
      <c r="F131" s="148"/>
      <c r="G131" s="148"/>
      <c r="H131" s="148"/>
      <c r="I131" s="148"/>
    </row>
    <row r="132" spans="1:9" ht="15" customHeight="1" thickBot="1" x14ac:dyDescent="0.2">
      <c r="A132" s="158"/>
      <c r="B132" s="25" t="s">
        <v>81</v>
      </c>
      <c r="C132" s="11">
        <v>5</v>
      </c>
      <c r="D132" s="12">
        <f>(説明!$G$47*1.05/C132)*E$126</f>
        <v>29698.199999999997</v>
      </c>
      <c r="E132" s="149"/>
      <c r="F132" s="149"/>
      <c r="G132" s="149"/>
      <c r="H132" s="149"/>
      <c r="I132" s="149"/>
    </row>
    <row r="133" spans="1:9" ht="15" customHeight="1" thickTop="1" x14ac:dyDescent="0.15">
      <c r="A133" s="159">
        <v>2200</v>
      </c>
      <c r="B133" s="26" t="s">
        <v>68</v>
      </c>
      <c r="C133" s="13">
        <v>12</v>
      </c>
      <c r="D133" s="14">
        <f>(説明!$G$47*1.05/C133)*E$133</f>
        <v>12374.25</v>
      </c>
      <c r="E133" s="150">
        <v>6</v>
      </c>
      <c r="F133" s="150">
        <f>7000*E133</f>
        <v>42000</v>
      </c>
      <c r="G133" s="150">
        <f>A133*2</f>
        <v>4400</v>
      </c>
      <c r="H133" s="167">
        <f>A133+25</f>
        <v>2225</v>
      </c>
      <c r="I133" s="150">
        <f>ROUNDUP(((25*H133^2)+(2853*H133))*0.0001/E133,-2)</f>
        <v>2200</v>
      </c>
    </row>
    <row r="134" spans="1:9" ht="15" customHeight="1" x14ac:dyDescent="0.15">
      <c r="A134" s="157"/>
      <c r="B134" s="23" t="s">
        <v>76</v>
      </c>
      <c r="C134" s="7">
        <v>10</v>
      </c>
      <c r="D134" s="8">
        <f>(説明!$G$47*1.05/C134)*E$133</f>
        <v>14849.099999999999</v>
      </c>
      <c r="E134" s="148"/>
      <c r="F134" s="148"/>
      <c r="G134" s="148"/>
      <c r="H134" s="148"/>
      <c r="I134" s="148"/>
    </row>
    <row r="135" spans="1:9" ht="15" customHeight="1" x14ac:dyDescent="0.15">
      <c r="A135" s="157"/>
      <c r="B135" s="23" t="s">
        <v>77</v>
      </c>
      <c r="C135" s="7">
        <v>8</v>
      </c>
      <c r="D135" s="8">
        <f>(説明!$G$47*1.05/C135)*E$133</f>
        <v>18561.375</v>
      </c>
      <c r="E135" s="148"/>
      <c r="F135" s="148"/>
      <c r="G135" s="148"/>
      <c r="H135" s="148"/>
      <c r="I135" s="148"/>
    </row>
    <row r="136" spans="1:9" ht="15" customHeight="1" x14ac:dyDescent="0.15">
      <c r="A136" s="157"/>
      <c r="B136" s="23" t="s">
        <v>78</v>
      </c>
      <c r="C136" s="7">
        <v>7</v>
      </c>
      <c r="D136" s="8">
        <f>(説明!$G$47*1.05/C136)*E$133</f>
        <v>21213</v>
      </c>
      <c r="E136" s="148"/>
      <c r="F136" s="148"/>
      <c r="G136" s="148"/>
      <c r="H136" s="148"/>
      <c r="I136" s="148"/>
    </row>
    <row r="137" spans="1:9" ht="15" customHeight="1" x14ac:dyDescent="0.15">
      <c r="A137" s="157"/>
      <c r="B137" s="23" t="s">
        <v>79</v>
      </c>
      <c r="C137" s="7">
        <v>6</v>
      </c>
      <c r="D137" s="8">
        <f>(説明!$G$47*1.05/C137)*E$133</f>
        <v>24748.5</v>
      </c>
      <c r="E137" s="148"/>
      <c r="F137" s="148"/>
      <c r="G137" s="148"/>
      <c r="H137" s="148"/>
      <c r="I137" s="148"/>
    </row>
    <row r="138" spans="1:9" ht="15" customHeight="1" x14ac:dyDescent="0.15">
      <c r="A138" s="157"/>
      <c r="B138" s="23" t="s">
        <v>80</v>
      </c>
      <c r="C138" s="7">
        <v>5</v>
      </c>
      <c r="D138" s="8">
        <f>(説明!$G$47*1.05/C138)*E$133</f>
        <v>29698.199999999997</v>
      </c>
      <c r="E138" s="148"/>
      <c r="F138" s="148"/>
      <c r="G138" s="148"/>
      <c r="H138" s="148"/>
      <c r="I138" s="148"/>
    </row>
    <row r="139" spans="1:9" ht="15" customHeight="1" thickBot="1" x14ac:dyDescent="0.2">
      <c r="A139" s="160"/>
      <c r="B139" s="24" t="s">
        <v>81</v>
      </c>
      <c r="C139" s="9">
        <v>5</v>
      </c>
      <c r="D139" s="10">
        <f>(説明!$G$47*1.05/C139)*E$133</f>
        <v>29698.199999999997</v>
      </c>
      <c r="E139" s="149"/>
      <c r="F139" s="149"/>
      <c r="G139" s="149"/>
      <c r="H139" s="149"/>
      <c r="I139" s="149"/>
    </row>
    <row r="140" spans="1:9" ht="15" customHeight="1" thickTop="1" x14ac:dyDescent="0.15">
      <c r="A140" s="156">
        <v>2250</v>
      </c>
      <c r="B140" s="22" t="s">
        <v>68</v>
      </c>
      <c r="C140" s="5">
        <v>12</v>
      </c>
      <c r="D140" s="6">
        <f>(説明!$G$47*1.05/C140)*E$140</f>
        <v>12374.25</v>
      </c>
      <c r="E140" s="150">
        <v>6</v>
      </c>
      <c r="F140" s="150">
        <f>7000*E140</f>
        <v>42000</v>
      </c>
      <c r="G140" s="150">
        <f>A140*2</f>
        <v>4500</v>
      </c>
      <c r="H140" s="167">
        <f>A140+25</f>
        <v>2275</v>
      </c>
      <c r="I140" s="150">
        <f>ROUNDUP(((25*H140^2)+(2853*H140))*0.0001/E140,-2)</f>
        <v>2300</v>
      </c>
    </row>
    <row r="141" spans="1:9" ht="15" customHeight="1" x14ac:dyDescent="0.15">
      <c r="A141" s="157"/>
      <c r="B141" s="23" t="s">
        <v>76</v>
      </c>
      <c r="C141" s="7">
        <v>10</v>
      </c>
      <c r="D141" s="8">
        <f>(説明!$G$47*1.05/C141)*E$140</f>
        <v>14849.099999999999</v>
      </c>
      <c r="E141" s="148"/>
      <c r="F141" s="148"/>
      <c r="G141" s="148"/>
      <c r="H141" s="148"/>
      <c r="I141" s="148"/>
    </row>
    <row r="142" spans="1:9" ht="15" customHeight="1" x14ac:dyDescent="0.15">
      <c r="A142" s="157"/>
      <c r="B142" s="23" t="s">
        <v>77</v>
      </c>
      <c r="C142" s="7">
        <v>8</v>
      </c>
      <c r="D142" s="8">
        <f>(説明!$G$47*1.05/C142)*E$140</f>
        <v>18561.375</v>
      </c>
      <c r="E142" s="148"/>
      <c r="F142" s="148"/>
      <c r="G142" s="148"/>
      <c r="H142" s="148"/>
      <c r="I142" s="148"/>
    </row>
    <row r="143" spans="1:9" ht="15" customHeight="1" x14ac:dyDescent="0.15">
      <c r="A143" s="157"/>
      <c r="B143" s="23" t="s">
        <v>78</v>
      </c>
      <c r="C143" s="7">
        <v>7</v>
      </c>
      <c r="D143" s="8">
        <f>(説明!$G$47*1.05/C143)*E$140</f>
        <v>21213</v>
      </c>
      <c r="E143" s="148"/>
      <c r="F143" s="148"/>
      <c r="G143" s="148"/>
      <c r="H143" s="148"/>
      <c r="I143" s="148"/>
    </row>
    <row r="144" spans="1:9" ht="15" customHeight="1" x14ac:dyDescent="0.15">
      <c r="A144" s="157"/>
      <c r="B144" s="23" t="s">
        <v>79</v>
      </c>
      <c r="C144" s="7">
        <v>6</v>
      </c>
      <c r="D144" s="8">
        <f>(説明!$G$47*1.05/C144)*E$140</f>
        <v>24748.5</v>
      </c>
      <c r="E144" s="148"/>
      <c r="F144" s="148"/>
      <c r="G144" s="148"/>
      <c r="H144" s="148"/>
      <c r="I144" s="148"/>
    </row>
    <row r="145" spans="1:9" ht="15" customHeight="1" x14ac:dyDescent="0.15">
      <c r="A145" s="157"/>
      <c r="B145" s="23" t="s">
        <v>80</v>
      </c>
      <c r="C145" s="7">
        <v>5</v>
      </c>
      <c r="D145" s="8">
        <f>(説明!$G$47*1.05/C145)*E$140</f>
        <v>29698.199999999997</v>
      </c>
      <c r="E145" s="148"/>
      <c r="F145" s="148"/>
      <c r="G145" s="148"/>
      <c r="H145" s="148"/>
      <c r="I145" s="148"/>
    </row>
    <row r="146" spans="1:9" ht="15" customHeight="1" thickBot="1" x14ac:dyDescent="0.2">
      <c r="A146" s="158"/>
      <c r="B146" s="25" t="s">
        <v>81</v>
      </c>
      <c r="C146" s="11">
        <v>5</v>
      </c>
      <c r="D146" s="12">
        <f>(説明!$G$47*1.05/C146)*E$140</f>
        <v>29698.199999999997</v>
      </c>
      <c r="E146" s="149"/>
      <c r="F146" s="149"/>
      <c r="G146" s="149"/>
      <c r="H146" s="149"/>
      <c r="I146" s="149"/>
    </row>
    <row r="147" spans="1:9" ht="15" customHeight="1" thickTop="1" x14ac:dyDescent="0.15">
      <c r="A147" s="159">
        <v>2300</v>
      </c>
      <c r="B147" s="26" t="s">
        <v>68</v>
      </c>
      <c r="C147" s="13">
        <v>12</v>
      </c>
      <c r="D147" s="14">
        <f>(説明!$G$47*1.05/C147)*E$147</f>
        <v>12374.25</v>
      </c>
      <c r="E147" s="150">
        <v>6</v>
      </c>
      <c r="F147" s="150">
        <f>7000*E147</f>
        <v>42000</v>
      </c>
      <c r="G147" s="150">
        <f>A147*2</f>
        <v>4600</v>
      </c>
      <c r="H147" s="150">
        <f>A147+25</f>
        <v>2325</v>
      </c>
      <c r="I147" s="150">
        <f>ROUNDUP(((25*H147^2)+(2853*H147))*0.0001/E147,-2)</f>
        <v>2400</v>
      </c>
    </row>
    <row r="148" spans="1:9" ht="15" customHeight="1" x14ac:dyDescent="0.15">
      <c r="A148" s="157"/>
      <c r="B148" s="23" t="s">
        <v>76</v>
      </c>
      <c r="C148" s="7">
        <v>10</v>
      </c>
      <c r="D148" s="8">
        <f>(説明!$G$47*1.05/C148)*E$147</f>
        <v>14849.099999999999</v>
      </c>
      <c r="E148" s="148"/>
      <c r="F148" s="148"/>
      <c r="G148" s="148"/>
      <c r="H148" s="148"/>
      <c r="I148" s="148"/>
    </row>
    <row r="149" spans="1:9" ht="15" customHeight="1" x14ac:dyDescent="0.15">
      <c r="A149" s="157"/>
      <c r="B149" s="23" t="s">
        <v>77</v>
      </c>
      <c r="C149" s="7">
        <v>8</v>
      </c>
      <c r="D149" s="8">
        <f>(説明!$G$47*1.05/C149)*E$147</f>
        <v>18561.375</v>
      </c>
      <c r="E149" s="148"/>
      <c r="F149" s="148"/>
      <c r="G149" s="148"/>
      <c r="H149" s="148"/>
      <c r="I149" s="148"/>
    </row>
    <row r="150" spans="1:9" ht="15" customHeight="1" x14ac:dyDescent="0.15">
      <c r="A150" s="157"/>
      <c r="B150" s="23" t="s">
        <v>78</v>
      </c>
      <c r="C150" s="7">
        <v>7</v>
      </c>
      <c r="D150" s="8">
        <f>(説明!$G$47*1.05/C150)*E$147</f>
        <v>21213</v>
      </c>
      <c r="E150" s="148"/>
      <c r="F150" s="148"/>
      <c r="G150" s="148"/>
      <c r="H150" s="148"/>
      <c r="I150" s="148"/>
    </row>
    <row r="151" spans="1:9" ht="15" customHeight="1" x14ac:dyDescent="0.15">
      <c r="A151" s="157"/>
      <c r="B151" s="23" t="s">
        <v>79</v>
      </c>
      <c r="C151" s="7">
        <v>6</v>
      </c>
      <c r="D151" s="8">
        <f>(説明!$G$47*1.05/C151)*E$147</f>
        <v>24748.5</v>
      </c>
      <c r="E151" s="148"/>
      <c r="F151" s="148"/>
      <c r="G151" s="148"/>
      <c r="H151" s="148"/>
      <c r="I151" s="148"/>
    </row>
    <row r="152" spans="1:9" ht="15" customHeight="1" x14ac:dyDescent="0.15">
      <c r="A152" s="157"/>
      <c r="B152" s="23" t="s">
        <v>80</v>
      </c>
      <c r="C152" s="7">
        <v>5</v>
      </c>
      <c r="D152" s="8">
        <f>(説明!$G$47*1.05/C152)*E$147</f>
        <v>29698.199999999997</v>
      </c>
      <c r="E152" s="148"/>
      <c r="F152" s="148"/>
      <c r="G152" s="148"/>
      <c r="H152" s="148"/>
      <c r="I152" s="148"/>
    </row>
    <row r="153" spans="1:9" ht="15" customHeight="1" x14ac:dyDescent="0.15">
      <c r="A153" s="157"/>
      <c r="B153" s="23" t="s">
        <v>81</v>
      </c>
      <c r="C153" s="7">
        <v>5</v>
      </c>
      <c r="D153" s="8">
        <f>(説明!$G$47*1.05/C153)*E$147</f>
        <v>29698.199999999997</v>
      </c>
      <c r="E153" s="153"/>
      <c r="F153" s="153"/>
      <c r="G153" s="153"/>
      <c r="H153" s="153"/>
      <c r="I153" s="153"/>
    </row>
    <row r="154" spans="1:9" x14ac:dyDescent="0.15">
      <c r="A154" t="s">
        <v>86</v>
      </c>
      <c r="B154" s="16"/>
      <c r="C154" s="16"/>
      <c r="E154" s="17"/>
      <c r="G154" s="17"/>
      <c r="H154" s="17"/>
      <c r="I154" s="104" t="s">
        <v>67</v>
      </c>
    </row>
    <row r="155" spans="1:9" ht="15" customHeight="1" thickBot="1" x14ac:dyDescent="0.2">
      <c r="A155" s="18" t="s">
        <v>1</v>
      </c>
      <c r="B155" s="19" t="s">
        <v>0</v>
      </c>
      <c r="C155" s="2" t="s">
        <v>6</v>
      </c>
      <c r="D155" s="20" t="s">
        <v>2</v>
      </c>
      <c r="E155" s="155" t="s">
        <v>3</v>
      </c>
      <c r="F155" s="155"/>
      <c r="G155" s="21" t="s">
        <v>4</v>
      </c>
      <c r="H155" s="21"/>
      <c r="I155" s="21" t="s">
        <v>5</v>
      </c>
    </row>
    <row r="156" spans="1:9" ht="15" customHeight="1" x14ac:dyDescent="0.15">
      <c r="A156" s="156">
        <v>2350</v>
      </c>
      <c r="B156" s="22" t="s">
        <v>68</v>
      </c>
      <c r="C156" s="5">
        <v>12</v>
      </c>
      <c r="D156" s="6">
        <f>(説明!$G$47*1.05/C156)*E$156</f>
        <v>12374.25</v>
      </c>
      <c r="E156" s="148">
        <v>6</v>
      </c>
      <c r="F156" s="148">
        <f>7000*E156</f>
        <v>42000</v>
      </c>
      <c r="G156" s="148">
        <f>A156*2</f>
        <v>4700</v>
      </c>
      <c r="H156" s="167">
        <f>A156+25</f>
        <v>2375</v>
      </c>
      <c r="I156" s="167">
        <f>ROUNDUP(((25*H156^2)+(2853*H156))*0.0001/E156,-2)</f>
        <v>2500</v>
      </c>
    </row>
    <row r="157" spans="1:9" ht="15" customHeight="1" x14ac:dyDescent="0.15">
      <c r="A157" s="157"/>
      <c r="B157" s="23" t="s">
        <v>76</v>
      </c>
      <c r="C157" s="7">
        <v>10</v>
      </c>
      <c r="D157" s="8">
        <f>(説明!$G$47*1.05/C157)*E$156</f>
        <v>14849.099999999999</v>
      </c>
      <c r="E157" s="148"/>
      <c r="F157" s="148"/>
      <c r="G157" s="148"/>
      <c r="H157" s="148"/>
      <c r="I157" s="148"/>
    </row>
    <row r="158" spans="1:9" ht="15" customHeight="1" x14ac:dyDescent="0.15">
      <c r="A158" s="157"/>
      <c r="B158" s="23" t="s">
        <v>77</v>
      </c>
      <c r="C158" s="7">
        <v>8</v>
      </c>
      <c r="D158" s="8">
        <f>(説明!$G$47*1.05/C158)*E$156</f>
        <v>18561.375</v>
      </c>
      <c r="E158" s="148"/>
      <c r="F158" s="148"/>
      <c r="G158" s="148"/>
      <c r="H158" s="148"/>
      <c r="I158" s="148"/>
    </row>
    <row r="159" spans="1:9" ht="15" customHeight="1" x14ac:dyDescent="0.15">
      <c r="A159" s="157"/>
      <c r="B159" s="23" t="s">
        <v>78</v>
      </c>
      <c r="C159" s="7">
        <v>7</v>
      </c>
      <c r="D159" s="8">
        <f>(説明!$G$47*1.05/C159)*E$156</f>
        <v>21213</v>
      </c>
      <c r="E159" s="148"/>
      <c r="F159" s="148"/>
      <c r="G159" s="148"/>
      <c r="H159" s="148"/>
      <c r="I159" s="148"/>
    </row>
    <row r="160" spans="1:9" ht="15" customHeight="1" x14ac:dyDescent="0.15">
      <c r="A160" s="157"/>
      <c r="B160" s="23" t="s">
        <v>79</v>
      </c>
      <c r="C160" s="7">
        <v>6</v>
      </c>
      <c r="D160" s="8">
        <f>(説明!$G$47*1.05/C160)*E$156</f>
        <v>24748.5</v>
      </c>
      <c r="E160" s="148"/>
      <c r="F160" s="148"/>
      <c r="G160" s="148"/>
      <c r="H160" s="148"/>
      <c r="I160" s="148"/>
    </row>
    <row r="161" spans="1:9" ht="15" customHeight="1" x14ac:dyDescent="0.15">
      <c r="A161" s="157"/>
      <c r="B161" s="23" t="s">
        <v>80</v>
      </c>
      <c r="C161" s="7">
        <v>5</v>
      </c>
      <c r="D161" s="8">
        <f>(説明!$G$47*1.05/C161)*E$156</f>
        <v>29698.199999999997</v>
      </c>
      <c r="E161" s="148"/>
      <c r="F161" s="148"/>
      <c r="G161" s="148"/>
      <c r="H161" s="148"/>
      <c r="I161" s="148"/>
    </row>
    <row r="162" spans="1:9" ht="15" customHeight="1" thickBot="1" x14ac:dyDescent="0.2">
      <c r="A162" s="160"/>
      <c r="B162" s="24" t="s">
        <v>81</v>
      </c>
      <c r="C162" s="9">
        <v>5</v>
      </c>
      <c r="D162" s="10">
        <f>(説明!$G$47*1.05/C162)*E$156</f>
        <v>29698.199999999997</v>
      </c>
      <c r="E162" s="149"/>
      <c r="F162" s="149"/>
      <c r="G162" s="149"/>
      <c r="H162" s="149"/>
      <c r="I162" s="149"/>
    </row>
    <row r="163" spans="1:9" ht="15" customHeight="1" thickTop="1" x14ac:dyDescent="0.15">
      <c r="A163" s="156">
        <v>2400</v>
      </c>
      <c r="B163" s="22" t="s">
        <v>68</v>
      </c>
      <c r="C163" s="5">
        <v>12</v>
      </c>
      <c r="D163" s="6">
        <f>(説明!$G$47*1.05/C163)*E$163</f>
        <v>12374.25</v>
      </c>
      <c r="E163" s="150">
        <v>6</v>
      </c>
      <c r="F163" s="150">
        <f>7000*E163</f>
        <v>42000</v>
      </c>
      <c r="G163" s="150">
        <f>A163*2</f>
        <v>4800</v>
      </c>
      <c r="H163" s="167">
        <f>A163+25</f>
        <v>2425</v>
      </c>
      <c r="I163" s="150">
        <f>ROUNDUP(((25*H163^2)+(2853*H163))*0.0001/E163,-2)</f>
        <v>2600</v>
      </c>
    </row>
    <row r="164" spans="1:9" ht="15" customHeight="1" x14ac:dyDescent="0.15">
      <c r="A164" s="157"/>
      <c r="B164" s="23" t="s">
        <v>76</v>
      </c>
      <c r="C164" s="7">
        <v>10</v>
      </c>
      <c r="D164" s="8">
        <f>(説明!$G$47*1.05/C164)*E$163</f>
        <v>14849.099999999999</v>
      </c>
      <c r="E164" s="148"/>
      <c r="F164" s="148"/>
      <c r="G164" s="148"/>
      <c r="H164" s="148"/>
      <c r="I164" s="148"/>
    </row>
    <row r="165" spans="1:9" ht="15" customHeight="1" x14ac:dyDescent="0.15">
      <c r="A165" s="157"/>
      <c r="B165" s="23" t="s">
        <v>77</v>
      </c>
      <c r="C165" s="7">
        <v>8</v>
      </c>
      <c r="D165" s="8">
        <f>(説明!$G$47*1.05/C165)*E$163</f>
        <v>18561.375</v>
      </c>
      <c r="E165" s="148"/>
      <c r="F165" s="148"/>
      <c r="G165" s="148"/>
      <c r="H165" s="148"/>
      <c r="I165" s="148"/>
    </row>
    <row r="166" spans="1:9" ht="15" customHeight="1" x14ac:dyDescent="0.15">
      <c r="A166" s="157"/>
      <c r="B166" s="23" t="s">
        <v>78</v>
      </c>
      <c r="C166" s="7">
        <v>7</v>
      </c>
      <c r="D166" s="8">
        <f>(説明!$G$47*1.05/C166)*E$163</f>
        <v>21213</v>
      </c>
      <c r="E166" s="148"/>
      <c r="F166" s="148"/>
      <c r="G166" s="148"/>
      <c r="H166" s="148"/>
      <c r="I166" s="148"/>
    </row>
    <row r="167" spans="1:9" ht="15" customHeight="1" x14ac:dyDescent="0.15">
      <c r="A167" s="157"/>
      <c r="B167" s="23" t="s">
        <v>79</v>
      </c>
      <c r="C167" s="7">
        <v>6</v>
      </c>
      <c r="D167" s="8">
        <f>(説明!$G$47*1.05/C167)*E$163</f>
        <v>24748.5</v>
      </c>
      <c r="E167" s="148"/>
      <c r="F167" s="148"/>
      <c r="G167" s="148"/>
      <c r="H167" s="148"/>
      <c r="I167" s="148"/>
    </row>
    <row r="168" spans="1:9" ht="15" customHeight="1" x14ac:dyDescent="0.15">
      <c r="A168" s="157"/>
      <c r="B168" s="23" t="s">
        <v>80</v>
      </c>
      <c r="C168" s="7">
        <v>5</v>
      </c>
      <c r="D168" s="8">
        <f>(説明!$G$47*1.05/C168)*E$163</f>
        <v>29698.199999999997</v>
      </c>
      <c r="E168" s="148"/>
      <c r="F168" s="148"/>
      <c r="G168" s="148"/>
      <c r="H168" s="148"/>
      <c r="I168" s="148"/>
    </row>
    <row r="169" spans="1:9" ht="15" customHeight="1" thickBot="1" x14ac:dyDescent="0.2">
      <c r="A169" s="158"/>
      <c r="B169" s="25" t="s">
        <v>81</v>
      </c>
      <c r="C169" s="11">
        <v>5</v>
      </c>
      <c r="D169" s="12">
        <f>(説明!$G$47*1.05/C169)*E$163</f>
        <v>29698.199999999997</v>
      </c>
      <c r="E169" s="149"/>
      <c r="F169" s="149"/>
      <c r="G169" s="149"/>
      <c r="H169" s="149"/>
      <c r="I169" s="149"/>
    </row>
    <row r="170" spans="1:9" ht="15" customHeight="1" thickTop="1" x14ac:dyDescent="0.15">
      <c r="A170" s="159">
        <v>2450</v>
      </c>
      <c r="B170" s="26" t="s">
        <v>68</v>
      </c>
      <c r="C170" s="13">
        <v>12</v>
      </c>
      <c r="D170" s="14">
        <f>(説明!$G$47*1.05/C170)*E$170</f>
        <v>12374.25</v>
      </c>
      <c r="E170" s="150">
        <v>6</v>
      </c>
      <c r="F170" s="150">
        <f>7000*E170</f>
        <v>42000</v>
      </c>
      <c r="G170" s="150">
        <f>A170*2</f>
        <v>4900</v>
      </c>
      <c r="H170" s="167">
        <f>A170+25</f>
        <v>2475</v>
      </c>
      <c r="I170" s="150">
        <f>ROUNDUP(((25*H170^2)+(2853*H170))*0.0001/E170,-2)</f>
        <v>2700</v>
      </c>
    </row>
    <row r="171" spans="1:9" ht="15" customHeight="1" x14ac:dyDescent="0.15">
      <c r="A171" s="157"/>
      <c r="B171" s="23" t="s">
        <v>76</v>
      </c>
      <c r="C171" s="7">
        <v>10</v>
      </c>
      <c r="D171" s="8">
        <f>(説明!$G$47*1.05/C171)*E$170</f>
        <v>14849.099999999999</v>
      </c>
      <c r="E171" s="148"/>
      <c r="F171" s="148"/>
      <c r="G171" s="148"/>
      <c r="H171" s="148"/>
      <c r="I171" s="148"/>
    </row>
    <row r="172" spans="1:9" ht="15" customHeight="1" x14ac:dyDescent="0.15">
      <c r="A172" s="157"/>
      <c r="B172" s="23" t="s">
        <v>77</v>
      </c>
      <c r="C172" s="7">
        <v>8</v>
      </c>
      <c r="D172" s="8">
        <f>(説明!$G$47*1.05/C172)*E$170</f>
        <v>18561.375</v>
      </c>
      <c r="E172" s="148"/>
      <c r="F172" s="148"/>
      <c r="G172" s="148"/>
      <c r="H172" s="148"/>
      <c r="I172" s="148"/>
    </row>
    <row r="173" spans="1:9" ht="15" customHeight="1" x14ac:dyDescent="0.15">
      <c r="A173" s="157"/>
      <c r="B173" s="23" t="s">
        <v>78</v>
      </c>
      <c r="C173" s="7">
        <v>7</v>
      </c>
      <c r="D173" s="8">
        <f>(説明!$G$47*1.05/C173)*E$170</f>
        <v>21213</v>
      </c>
      <c r="E173" s="148"/>
      <c r="F173" s="148"/>
      <c r="G173" s="148"/>
      <c r="H173" s="148"/>
      <c r="I173" s="148"/>
    </row>
    <row r="174" spans="1:9" ht="15" customHeight="1" x14ac:dyDescent="0.15">
      <c r="A174" s="157"/>
      <c r="B174" s="23" t="s">
        <v>79</v>
      </c>
      <c r="C174" s="7">
        <v>6</v>
      </c>
      <c r="D174" s="8">
        <f>(説明!$G$47*1.05/C174)*E$170</f>
        <v>24748.5</v>
      </c>
      <c r="E174" s="148"/>
      <c r="F174" s="148"/>
      <c r="G174" s="148"/>
      <c r="H174" s="148"/>
      <c r="I174" s="148"/>
    </row>
    <row r="175" spans="1:9" ht="15" customHeight="1" x14ac:dyDescent="0.15">
      <c r="A175" s="157"/>
      <c r="B175" s="23" t="s">
        <v>80</v>
      </c>
      <c r="C175" s="7">
        <v>5</v>
      </c>
      <c r="D175" s="8">
        <f>(説明!$G$47*1.05/C175)*E$170</f>
        <v>29698.199999999997</v>
      </c>
      <c r="E175" s="148"/>
      <c r="F175" s="148"/>
      <c r="G175" s="148"/>
      <c r="H175" s="148"/>
      <c r="I175" s="148"/>
    </row>
    <row r="176" spans="1:9" ht="15" customHeight="1" thickBot="1" x14ac:dyDescent="0.2">
      <c r="A176" s="158"/>
      <c r="B176" s="25" t="s">
        <v>81</v>
      </c>
      <c r="C176" s="11">
        <v>5</v>
      </c>
      <c r="D176" s="12">
        <f>(説明!$G$47*1.05/C176)*E$170</f>
        <v>29698.199999999997</v>
      </c>
      <c r="E176" s="148"/>
      <c r="F176" s="148"/>
      <c r="G176" s="148"/>
      <c r="H176" s="148"/>
      <c r="I176" s="148"/>
    </row>
    <row r="177" spans="1:9" ht="15" customHeight="1" thickTop="1" x14ac:dyDescent="0.15">
      <c r="A177" s="161">
        <v>2500</v>
      </c>
      <c r="B177" s="68" t="s">
        <v>68</v>
      </c>
      <c r="C177" s="69">
        <v>13</v>
      </c>
      <c r="D177" s="70">
        <f>(説明!$G$47*1.05/C177)*E$177</f>
        <v>13326.115384615385</v>
      </c>
      <c r="E177" s="151">
        <v>7</v>
      </c>
      <c r="F177" s="151">
        <f>7000*E177</f>
        <v>49000</v>
      </c>
      <c r="G177" s="151">
        <f>A177*2</f>
        <v>5000</v>
      </c>
      <c r="H177" s="151">
        <f>A177+25</f>
        <v>2525</v>
      </c>
      <c r="I177" s="151">
        <f>ROUNDUP(((25*H177^2)+(2853*H177))*0.0001/E177,-2)</f>
        <v>2400</v>
      </c>
    </row>
    <row r="178" spans="1:9" ht="15" customHeight="1" x14ac:dyDescent="0.15">
      <c r="A178" s="157"/>
      <c r="B178" s="23" t="s">
        <v>76</v>
      </c>
      <c r="C178" s="7">
        <v>10</v>
      </c>
      <c r="D178" s="8">
        <f>(説明!$G$47*1.05/C178)*E$177</f>
        <v>17323.95</v>
      </c>
      <c r="E178" s="148"/>
      <c r="F178" s="148"/>
      <c r="G178" s="148"/>
      <c r="H178" s="148"/>
      <c r="I178" s="148"/>
    </row>
    <row r="179" spans="1:9" ht="15" customHeight="1" x14ac:dyDescent="0.15">
      <c r="A179" s="157"/>
      <c r="B179" s="23" t="s">
        <v>77</v>
      </c>
      <c r="C179" s="7">
        <v>8</v>
      </c>
      <c r="D179" s="8">
        <f>(説明!$G$47*1.05/C179)*E$177</f>
        <v>21654.9375</v>
      </c>
      <c r="E179" s="148"/>
      <c r="F179" s="148"/>
      <c r="G179" s="148"/>
      <c r="H179" s="148"/>
      <c r="I179" s="148"/>
    </row>
    <row r="180" spans="1:9" ht="15" customHeight="1" x14ac:dyDescent="0.15">
      <c r="A180" s="157"/>
      <c r="B180" s="23" t="s">
        <v>78</v>
      </c>
      <c r="C180" s="7">
        <v>7</v>
      </c>
      <c r="D180" s="8">
        <f>(説明!$G$47*1.05/C180)*E$177</f>
        <v>24748.5</v>
      </c>
      <c r="E180" s="148"/>
      <c r="F180" s="148"/>
      <c r="G180" s="148"/>
      <c r="H180" s="148"/>
      <c r="I180" s="148"/>
    </row>
    <row r="181" spans="1:9" ht="15" customHeight="1" x14ac:dyDescent="0.15">
      <c r="A181" s="157"/>
      <c r="B181" s="23" t="s">
        <v>79</v>
      </c>
      <c r="C181" s="7">
        <v>6</v>
      </c>
      <c r="D181" s="8">
        <f>(説明!$G$47*1.05/C181)*E$177</f>
        <v>28873.25</v>
      </c>
      <c r="E181" s="148"/>
      <c r="F181" s="148"/>
      <c r="G181" s="148"/>
      <c r="H181" s="148"/>
      <c r="I181" s="148"/>
    </row>
    <row r="182" spans="1:9" ht="15" customHeight="1" x14ac:dyDescent="0.15">
      <c r="A182" s="157"/>
      <c r="B182" s="23" t="s">
        <v>80</v>
      </c>
      <c r="C182" s="7">
        <v>6</v>
      </c>
      <c r="D182" s="8">
        <f>(説明!$G$47*1.05/C182)*E$177</f>
        <v>28873.25</v>
      </c>
      <c r="E182" s="148"/>
      <c r="F182" s="148"/>
      <c r="G182" s="148"/>
      <c r="H182" s="148"/>
      <c r="I182" s="148"/>
    </row>
    <row r="183" spans="1:9" ht="15" customHeight="1" thickBot="1" x14ac:dyDescent="0.2">
      <c r="A183" s="160"/>
      <c r="B183" s="24" t="s">
        <v>81</v>
      </c>
      <c r="C183" s="9">
        <v>5</v>
      </c>
      <c r="D183" s="10">
        <f>(説明!$G$47*1.05/C183)*E$177</f>
        <v>34647.9</v>
      </c>
      <c r="E183" s="149"/>
      <c r="F183" s="149"/>
      <c r="G183" s="149"/>
      <c r="H183" s="149"/>
      <c r="I183" s="149"/>
    </row>
    <row r="184" spans="1:9" ht="15" customHeight="1" thickTop="1" x14ac:dyDescent="0.15">
      <c r="A184" s="159">
        <v>2550</v>
      </c>
      <c r="B184" s="26" t="s">
        <v>68</v>
      </c>
      <c r="C184" s="13">
        <v>13</v>
      </c>
      <c r="D184" s="14">
        <f>(説明!$G$47*1.05/C184)*E$184</f>
        <v>13326.115384615385</v>
      </c>
      <c r="E184" s="150">
        <v>7</v>
      </c>
      <c r="F184" s="150">
        <f>7000*E184</f>
        <v>49000</v>
      </c>
      <c r="G184" s="150">
        <f>A184*2</f>
        <v>5100</v>
      </c>
      <c r="H184" s="167">
        <f>A184+25</f>
        <v>2575</v>
      </c>
      <c r="I184" s="150">
        <f>ROUNDUP(((25*H184^2)+(2853*H184))*0.0001/E184,-2)</f>
        <v>2500</v>
      </c>
    </row>
    <row r="185" spans="1:9" ht="15" customHeight="1" x14ac:dyDescent="0.15">
      <c r="A185" s="157"/>
      <c r="B185" s="23" t="s">
        <v>76</v>
      </c>
      <c r="C185" s="7">
        <v>10</v>
      </c>
      <c r="D185" s="8">
        <f>(説明!$G$47*1.05/C185)*E$184</f>
        <v>17323.95</v>
      </c>
      <c r="E185" s="148"/>
      <c r="F185" s="148"/>
      <c r="G185" s="148"/>
      <c r="H185" s="148"/>
      <c r="I185" s="148"/>
    </row>
    <row r="186" spans="1:9" ht="15" customHeight="1" x14ac:dyDescent="0.15">
      <c r="A186" s="157"/>
      <c r="B186" s="23" t="s">
        <v>77</v>
      </c>
      <c r="C186" s="7">
        <v>8</v>
      </c>
      <c r="D186" s="8">
        <f>(説明!$G$47*1.05/C186)*E$184</f>
        <v>21654.9375</v>
      </c>
      <c r="E186" s="148"/>
      <c r="F186" s="148"/>
      <c r="G186" s="148"/>
      <c r="H186" s="148"/>
      <c r="I186" s="148"/>
    </row>
    <row r="187" spans="1:9" ht="15" customHeight="1" x14ac:dyDescent="0.15">
      <c r="A187" s="157"/>
      <c r="B187" s="23" t="s">
        <v>78</v>
      </c>
      <c r="C187" s="7">
        <v>7</v>
      </c>
      <c r="D187" s="8">
        <f>(説明!$G$47*1.05/C187)*E$184</f>
        <v>24748.5</v>
      </c>
      <c r="E187" s="148"/>
      <c r="F187" s="148"/>
      <c r="G187" s="148"/>
      <c r="H187" s="148"/>
      <c r="I187" s="148"/>
    </row>
    <row r="188" spans="1:9" ht="15" customHeight="1" x14ac:dyDescent="0.15">
      <c r="A188" s="157"/>
      <c r="B188" s="23" t="s">
        <v>79</v>
      </c>
      <c r="C188" s="7">
        <v>6</v>
      </c>
      <c r="D188" s="8">
        <f>(説明!$G$47*1.05/C188)*E$184</f>
        <v>28873.25</v>
      </c>
      <c r="E188" s="148"/>
      <c r="F188" s="148"/>
      <c r="G188" s="148"/>
      <c r="H188" s="148"/>
      <c r="I188" s="148"/>
    </row>
    <row r="189" spans="1:9" ht="15" customHeight="1" x14ac:dyDescent="0.15">
      <c r="A189" s="157"/>
      <c r="B189" s="23" t="s">
        <v>80</v>
      </c>
      <c r="C189" s="7">
        <v>6</v>
      </c>
      <c r="D189" s="8">
        <f>(説明!$G$47*1.05/C189)*E$184</f>
        <v>28873.25</v>
      </c>
      <c r="E189" s="148"/>
      <c r="F189" s="148"/>
      <c r="G189" s="148"/>
      <c r="H189" s="148"/>
      <c r="I189" s="148"/>
    </row>
    <row r="190" spans="1:9" ht="15" customHeight="1" thickBot="1" x14ac:dyDescent="0.2">
      <c r="A190" s="160"/>
      <c r="B190" s="24" t="s">
        <v>81</v>
      </c>
      <c r="C190" s="9">
        <v>5</v>
      </c>
      <c r="D190" s="10">
        <f>(説明!$G$47*1.05/C190)*E$184</f>
        <v>34647.9</v>
      </c>
      <c r="E190" s="149"/>
      <c r="F190" s="149"/>
      <c r="G190" s="149"/>
      <c r="H190" s="149"/>
      <c r="I190" s="149"/>
    </row>
    <row r="191" spans="1:9" ht="15" customHeight="1" thickTop="1" x14ac:dyDescent="0.15">
      <c r="A191" s="156">
        <v>2600</v>
      </c>
      <c r="B191" s="22" t="s">
        <v>68</v>
      </c>
      <c r="C191" s="5">
        <v>13</v>
      </c>
      <c r="D191" s="6">
        <f>(説明!$G$47*1.05/C191)*E$191</f>
        <v>13326.115384615385</v>
      </c>
      <c r="E191" s="150">
        <v>7</v>
      </c>
      <c r="F191" s="150">
        <f>7000*E191</f>
        <v>49000</v>
      </c>
      <c r="G191" s="150">
        <f>A191*2</f>
        <v>5200</v>
      </c>
      <c r="H191" s="167">
        <f>A191+25</f>
        <v>2625</v>
      </c>
      <c r="I191" s="150">
        <f>ROUNDUP(((25*H191^2)+(2853*H191))*0.0001/E191,-2)</f>
        <v>2600</v>
      </c>
    </row>
    <row r="192" spans="1:9" ht="15" customHeight="1" x14ac:dyDescent="0.15">
      <c r="A192" s="157"/>
      <c r="B192" s="23" t="s">
        <v>76</v>
      </c>
      <c r="C192" s="7">
        <v>10</v>
      </c>
      <c r="D192" s="8">
        <f>(説明!$G$47*1.05/C192)*E$191</f>
        <v>17323.95</v>
      </c>
      <c r="E192" s="148"/>
      <c r="F192" s="148"/>
      <c r="G192" s="148"/>
      <c r="H192" s="148"/>
      <c r="I192" s="148"/>
    </row>
    <row r="193" spans="1:9" ht="15" customHeight="1" x14ac:dyDescent="0.15">
      <c r="A193" s="157"/>
      <c r="B193" s="23" t="s">
        <v>77</v>
      </c>
      <c r="C193" s="7">
        <v>8</v>
      </c>
      <c r="D193" s="8">
        <f>(説明!$G$47*1.05/C193)*E$191</f>
        <v>21654.9375</v>
      </c>
      <c r="E193" s="148"/>
      <c r="F193" s="148"/>
      <c r="G193" s="148"/>
      <c r="H193" s="148"/>
      <c r="I193" s="148"/>
    </row>
    <row r="194" spans="1:9" ht="15" customHeight="1" x14ac:dyDescent="0.15">
      <c r="A194" s="157"/>
      <c r="B194" s="23" t="s">
        <v>78</v>
      </c>
      <c r="C194" s="7">
        <v>7</v>
      </c>
      <c r="D194" s="8">
        <f>(説明!$G$47*1.05/C194)*E$191</f>
        <v>24748.5</v>
      </c>
      <c r="E194" s="148"/>
      <c r="F194" s="148"/>
      <c r="G194" s="148"/>
      <c r="H194" s="148"/>
      <c r="I194" s="148"/>
    </row>
    <row r="195" spans="1:9" ht="15" customHeight="1" x14ac:dyDescent="0.15">
      <c r="A195" s="157"/>
      <c r="B195" s="23" t="s">
        <v>79</v>
      </c>
      <c r="C195" s="7">
        <v>6</v>
      </c>
      <c r="D195" s="8">
        <f>(説明!$G$47*1.05/C195)*E$191</f>
        <v>28873.25</v>
      </c>
      <c r="E195" s="148"/>
      <c r="F195" s="148"/>
      <c r="G195" s="148"/>
      <c r="H195" s="148"/>
      <c r="I195" s="148"/>
    </row>
    <row r="196" spans="1:9" ht="15" customHeight="1" x14ac:dyDescent="0.15">
      <c r="A196" s="157"/>
      <c r="B196" s="23" t="s">
        <v>80</v>
      </c>
      <c r="C196" s="7">
        <v>6</v>
      </c>
      <c r="D196" s="8">
        <f>(説明!$G$47*1.05/C196)*E$191</f>
        <v>28873.25</v>
      </c>
      <c r="E196" s="148"/>
      <c r="F196" s="148"/>
      <c r="G196" s="148"/>
      <c r="H196" s="148"/>
      <c r="I196" s="148"/>
    </row>
    <row r="197" spans="1:9" ht="15" customHeight="1" thickBot="1" x14ac:dyDescent="0.2">
      <c r="A197" s="158"/>
      <c r="B197" s="25" t="s">
        <v>81</v>
      </c>
      <c r="C197" s="11">
        <v>5</v>
      </c>
      <c r="D197" s="12">
        <f>(説明!$G$47*1.05/C197)*E$191</f>
        <v>34647.9</v>
      </c>
      <c r="E197" s="149"/>
      <c r="F197" s="149"/>
      <c r="G197" s="149"/>
      <c r="H197" s="149"/>
      <c r="I197" s="149"/>
    </row>
    <row r="198" spans="1:9" ht="15" customHeight="1" thickTop="1" x14ac:dyDescent="0.15">
      <c r="A198" s="159">
        <v>2650</v>
      </c>
      <c r="B198" s="26" t="s">
        <v>68</v>
      </c>
      <c r="C198" s="13">
        <v>13</v>
      </c>
      <c r="D198" s="14">
        <f>(説明!$G$47*1.05/C198)*E$198</f>
        <v>13326.115384615385</v>
      </c>
      <c r="E198" s="150">
        <v>7</v>
      </c>
      <c r="F198" s="150">
        <f>7000*E198</f>
        <v>49000</v>
      </c>
      <c r="G198" s="150">
        <f>A198*2</f>
        <v>5300</v>
      </c>
      <c r="H198" s="150">
        <f>A198+25</f>
        <v>2675</v>
      </c>
      <c r="I198" s="150">
        <f>ROUNDUP(((25*H198^2)+(2853*H198))*0.0001/E198,-2)</f>
        <v>2700</v>
      </c>
    </row>
    <row r="199" spans="1:9" ht="15" customHeight="1" x14ac:dyDescent="0.15">
      <c r="A199" s="157"/>
      <c r="B199" s="23" t="s">
        <v>76</v>
      </c>
      <c r="C199" s="7">
        <v>10</v>
      </c>
      <c r="D199" s="8">
        <f>(説明!$G$47*1.05/C199)*E$198</f>
        <v>17323.95</v>
      </c>
      <c r="E199" s="148"/>
      <c r="F199" s="148"/>
      <c r="G199" s="148"/>
      <c r="H199" s="148"/>
      <c r="I199" s="148"/>
    </row>
    <row r="200" spans="1:9" ht="15" customHeight="1" x14ac:dyDescent="0.15">
      <c r="A200" s="157"/>
      <c r="B200" s="23" t="s">
        <v>77</v>
      </c>
      <c r="C200" s="7">
        <v>8</v>
      </c>
      <c r="D200" s="8">
        <f>(説明!$G$47*1.05/C200)*E$198</f>
        <v>21654.9375</v>
      </c>
      <c r="E200" s="148"/>
      <c r="F200" s="148"/>
      <c r="G200" s="148"/>
      <c r="H200" s="148"/>
      <c r="I200" s="148"/>
    </row>
    <row r="201" spans="1:9" ht="15" customHeight="1" x14ac:dyDescent="0.15">
      <c r="A201" s="157"/>
      <c r="B201" s="23" t="s">
        <v>78</v>
      </c>
      <c r="C201" s="7">
        <v>7</v>
      </c>
      <c r="D201" s="8">
        <f>(説明!$G$47*1.05/C201)*E$198</f>
        <v>24748.5</v>
      </c>
      <c r="E201" s="148"/>
      <c r="F201" s="148"/>
      <c r="G201" s="148"/>
      <c r="H201" s="148"/>
      <c r="I201" s="148"/>
    </row>
    <row r="202" spans="1:9" ht="15" customHeight="1" x14ac:dyDescent="0.15">
      <c r="A202" s="157"/>
      <c r="B202" s="23" t="s">
        <v>79</v>
      </c>
      <c r="C202" s="7">
        <v>6</v>
      </c>
      <c r="D202" s="8">
        <f>(説明!$G$47*1.05/C202)*E$198</f>
        <v>28873.25</v>
      </c>
      <c r="E202" s="148"/>
      <c r="F202" s="148"/>
      <c r="G202" s="148"/>
      <c r="H202" s="148"/>
      <c r="I202" s="148"/>
    </row>
    <row r="203" spans="1:9" ht="15" customHeight="1" x14ac:dyDescent="0.15">
      <c r="A203" s="157"/>
      <c r="B203" s="23" t="s">
        <v>80</v>
      </c>
      <c r="C203" s="7">
        <v>6</v>
      </c>
      <c r="D203" s="8">
        <f>(説明!$G$47*1.05/C203)*E$198</f>
        <v>28873.25</v>
      </c>
      <c r="E203" s="148"/>
      <c r="F203" s="148"/>
      <c r="G203" s="148"/>
      <c r="H203" s="148"/>
      <c r="I203" s="148"/>
    </row>
    <row r="204" spans="1:9" ht="15" customHeight="1" x14ac:dyDescent="0.15">
      <c r="A204" s="162"/>
      <c r="B204" s="71" t="s">
        <v>81</v>
      </c>
      <c r="C204" s="72">
        <v>5</v>
      </c>
      <c r="D204" s="65">
        <f>(説明!$G$47*1.05/C204)*E$198</f>
        <v>34647.9</v>
      </c>
      <c r="E204" s="154"/>
      <c r="F204" s="154"/>
      <c r="G204" s="154"/>
      <c r="H204" s="154"/>
      <c r="I204" s="154"/>
    </row>
    <row r="205" spans="1:9" x14ac:dyDescent="0.15">
      <c r="A205" t="s">
        <v>86</v>
      </c>
      <c r="B205" s="16"/>
      <c r="C205" s="16"/>
      <c r="E205" s="17"/>
      <c r="G205" s="17"/>
      <c r="H205" s="17"/>
      <c r="I205" s="104" t="s">
        <v>67</v>
      </c>
    </row>
    <row r="206" spans="1:9" ht="15" customHeight="1" thickBot="1" x14ac:dyDescent="0.2">
      <c r="A206" s="18" t="s">
        <v>1</v>
      </c>
      <c r="B206" s="19" t="s">
        <v>0</v>
      </c>
      <c r="C206" s="3" t="s">
        <v>6</v>
      </c>
      <c r="D206" s="20" t="s">
        <v>2</v>
      </c>
      <c r="E206" s="155" t="s">
        <v>3</v>
      </c>
      <c r="F206" s="155"/>
      <c r="G206" s="21" t="s">
        <v>4</v>
      </c>
      <c r="H206" s="21"/>
      <c r="I206" s="21" t="s">
        <v>5</v>
      </c>
    </row>
    <row r="207" spans="1:9" ht="15" customHeight="1" x14ac:dyDescent="0.15">
      <c r="A207" s="156">
        <v>2700</v>
      </c>
      <c r="B207" s="22" t="s">
        <v>68</v>
      </c>
      <c r="C207" s="28">
        <v>13</v>
      </c>
      <c r="D207" s="6">
        <f>(説明!$G$47*1.05/C207)*E$207</f>
        <v>13326.115384615385</v>
      </c>
      <c r="E207" s="148">
        <v>7</v>
      </c>
      <c r="F207" s="148">
        <f>7000*E207</f>
        <v>49000</v>
      </c>
      <c r="G207" s="148">
        <f>A207*2</f>
        <v>5400</v>
      </c>
      <c r="H207" s="167">
        <f>A207+25</f>
        <v>2725</v>
      </c>
      <c r="I207" s="167">
        <f>ROUNDUP(((25*H207^2)+(2853*H207))*0.0001/E207,-2)</f>
        <v>2800</v>
      </c>
    </row>
    <row r="208" spans="1:9" ht="15" customHeight="1" x14ac:dyDescent="0.15">
      <c r="A208" s="157"/>
      <c r="B208" s="23" t="s">
        <v>76</v>
      </c>
      <c r="C208" s="7">
        <v>10</v>
      </c>
      <c r="D208" s="8">
        <f>(説明!$G$47*1.05/C208)*E$207</f>
        <v>17323.95</v>
      </c>
      <c r="E208" s="148"/>
      <c r="F208" s="148"/>
      <c r="G208" s="148"/>
      <c r="H208" s="148"/>
      <c r="I208" s="148"/>
    </row>
    <row r="209" spans="1:9" ht="15" customHeight="1" x14ac:dyDescent="0.15">
      <c r="A209" s="157"/>
      <c r="B209" s="23" t="s">
        <v>77</v>
      </c>
      <c r="C209" s="7">
        <v>8</v>
      </c>
      <c r="D209" s="8">
        <f>(説明!$G$47*1.05/C209)*E$207</f>
        <v>21654.9375</v>
      </c>
      <c r="E209" s="148"/>
      <c r="F209" s="148"/>
      <c r="G209" s="148"/>
      <c r="H209" s="148"/>
      <c r="I209" s="148"/>
    </row>
    <row r="210" spans="1:9" ht="15" customHeight="1" x14ac:dyDescent="0.15">
      <c r="A210" s="157"/>
      <c r="B210" s="23" t="s">
        <v>78</v>
      </c>
      <c r="C210" s="7">
        <v>7</v>
      </c>
      <c r="D210" s="8">
        <f>(説明!$G$47*1.05/C210)*E$207</f>
        <v>24748.5</v>
      </c>
      <c r="E210" s="148"/>
      <c r="F210" s="148"/>
      <c r="G210" s="148"/>
      <c r="H210" s="148"/>
      <c r="I210" s="148"/>
    </row>
    <row r="211" spans="1:9" ht="15" customHeight="1" x14ac:dyDescent="0.15">
      <c r="A211" s="157"/>
      <c r="B211" s="23" t="s">
        <v>79</v>
      </c>
      <c r="C211" s="7">
        <v>6</v>
      </c>
      <c r="D211" s="8">
        <f>(説明!$G$47*1.05/C211)*E$207</f>
        <v>28873.25</v>
      </c>
      <c r="E211" s="148"/>
      <c r="F211" s="148"/>
      <c r="G211" s="148"/>
      <c r="H211" s="148"/>
      <c r="I211" s="148"/>
    </row>
    <row r="212" spans="1:9" ht="15" customHeight="1" x14ac:dyDescent="0.15">
      <c r="A212" s="157"/>
      <c r="B212" s="23" t="s">
        <v>80</v>
      </c>
      <c r="C212" s="7">
        <v>5</v>
      </c>
      <c r="D212" s="8">
        <f>(説明!$G$47*1.05/C212)*E$207</f>
        <v>34647.9</v>
      </c>
      <c r="E212" s="148"/>
      <c r="F212" s="148"/>
      <c r="G212" s="148"/>
      <c r="H212" s="148"/>
      <c r="I212" s="148"/>
    </row>
    <row r="213" spans="1:9" ht="15" customHeight="1" thickBot="1" x14ac:dyDescent="0.2">
      <c r="A213" s="160"/>
      <c r="B213" s="24" t="s">
        <v>81</v>
      </c>
      <c r="C213" s="9">
        <v>5</v>
      </c>
      <c r="D213" s="10">
        <f>(説明!$G$47*1.05/C213)*E$207</f>
        <v>34647.9</v>
      </c>
      <c r="E213" s="149"/>
      <c r="F213" s="149"/>
      <c r="G213" s="149"/>
      <c r="H213" s="149"/>
      <c r="I213" s="149"/>
    </row>
    <row r="214" spans="1:9" ht="15" customHeight="1" thickTop="1" x14ac:dyDescent="0.15">
      <c r="A214" s="156">
        <v>2750</v>
      </c>
      <c r="B214" s="22" t="s">
        <v>68</v>
      </c>
      <c r="C214" s="5">
        <v>13</v>
      </c>
      <c r="D214" s="6">
        <f>(説明!$G$47*1.05/C214)*E$214</f>
        <v>13326.115384615385</v>
      </c>
      <c r="E214" s="150">
        <v>7</v>
      </c>
      <c r="F214" s="150">
        <f>7000*E214</f>
        <v>49000</v>
      </c>
      <c r="G214" s="150">
        <f>A214*2</f>
        <v>5500</v>
      </c>
      <c r="H214" s="167">
        <f>A214+25</f>
        <v>2775</v>
      </c>
      <c r="I214" s="150">
        <f>ROUNDUP(((25*H214^2)+(2853*H214))*0.0001/E214,-2)</f>
        <v>2900</v>
      </c>
    </row>
    <row r="215" spans="1:9" ht="15" customHeight="1" x14ac:dyDescent="0.15">
      <c r="A215" s="157"/>
      <c r="B215" s="23" t="s">
        <v>76</v>
      </c>
      <c r="C215" s="7">
        <v>10</v>
      </c>
      <c r="D215" s="8">
        <f>(説明!$G$47*1.05/C215)*E$214</f>
        <v>17323.95</v>
      </c>
      <c r="E215" s="148"/>
      <c r="F215" s="148"/>
      <c r="G215" s="148"/>
      <c r="H215" s="148"/>
      <c r="I215" s="148"/>
    </row>
    <row r="216" spans="1:9" ht="15" customHeight="1" x14ac:dyDescent="0.15">
      <c r="A216" s="157"/>
      <c r="B216" s="23" t="s">
        <v>77</v>
      </c>
      <c r="C216" s="7">
        <v>8</v>
      </c>
      <c r="D216" s="8">
        <f>(説明!$G$47*1.05/C216)*E$214</f>
        <v>21654.9375</v>
      </c>
      <c r="E216" s="148"/>
      <c r="F216" s="148"/>
      <c r="G216" s="148"/>
      <c r="H216" s="148"/>
      <c r="I216" s="148"/>
    </row>
    <row r="217" spans="1:9" ht="15" customHeight="1" x14ac:dyDescent="0.15">
      <c r="A217" s="157"/>
      <c r="B217" s="23" t="s">
        <v>78</v>
      </c>
      <c r="C217" s="7">
        <v>7</v>
      </c>
      <c r="D217" s="8">
        <f>(説明!$G$47*1.05/C217)*E$214</f>
        <v>24748.5</v>
      </c>
      <c r="E217" s="148"/>
      <c r="F217" s="148"/>
      <c r="G217" s="148"/>
      <c r="H217" s="148"/>
      <c r="I217" s="148"/>
    </row>
    <row r="218" spans="1:9" ht="15" customHeight="1" x14ac:dyDescent="0.15">
      <c r="A218" s="157"/>
      <c r="B218" s="23" t="s">
        <v>79</v>
      </c>
      <c r="C218" s="7">
        <v>6</v>
      </c>
      <c r="D218" s="8">
        <f>(説明!$G$47*1.05/C218)*E$214</f>
        <v>28873.25</v>
      </c>
      <c r="E218" s="148"/>
      <c r="F218" s="148"/>
      <c r="G218" s="148"/>
      <c r="H218" s="148"/>
      <c r="I218" s="148"/>
    </row>
    <row r="219" spans="1:9" ht="15" customHeight="1" x14ac:dyDescent="0.15">
      <c r="A219" s="157"/>
      <c r="B219" s="23" t="s">
        <v>80</v>
      </c>
      <c r="C219" s="7">
        <v>5</v>
      </c>
      <c r="D219" s="8">
        <f>(説明!$G$47*1.05/C219)*E$214</f>
        <v>34647.9</v>
      </c>
      <c r="E219" s="148"/>
      <c r="F219" s="148"/>
      <c r="G219" s="148"/>
      <c r="H219" s="148"/>
      <c r="I219" s="148"/>
    </row>
    <row r="220" spans="1:9" ht="15" customHeight="1" thickBot="1" x14ac:dyDescent="0.2">
      <c r="A220" s="158"/>
      <c r="B220" s="25" t="s">
        <v>81</v>
      </c>
      <c r="C220" s="11">
        <v>5</v>
      </c>
      <c r="D220" s="12">
        <f>(説明!$G$47*1.05/C220)*E$214</f>
        <v>34647.9</v>
      </c>
      <c r="E220" s="149"/>
      <c r="F220" s="149"/>
      <c r="G220" s="149"/>
      <c r="H220" s="149"/>
      <c r="I220" s="149"/>
    </row>
    <row r="221" spans="1:9" ht="15" customHeight="1" thickTop="1" x14ac:dyDescent="0.15">
      <c r="A221" s="159">
        <v>2800</v>
      </c>
      <c r="B221" s="26" t="s">
        <v>68</v>
      </c>
      <c r="C221" s="13">
        <v>13</v>
      </c>
      <c r="D221" s="14">
        <f>(説明!$G$47*1.05/C221)*E$221</f>
        <v>13326.115384615385</v>
      </c>
      <c r="E221" s="150">
        <v>7</v>
      </c>
      <c r="F221" s="150">
        <f>7000*E221</f>
        <v>49000</v>
      </c>
      <c r="G221" s="150">
        <f>A221*2</f>
        <v>5600</v>
      </c>
      <c r="H221" s="167">
        <f>A221+25</f>
        <v>2825</v>
      </c>
      <c r="I221" s="150">
        <f>ROUNDUP(((25*H221^2)+(2853*H221))*0.0001/E221,-2)</f>
        <v>3000</v>
      </c>
    </row>
    <row r="222" spans="1:9" ht="15" customHeight="1" x14ac:dyDescent="0.15">
      <c r="A222" s="157"/>
      <c r="B222" s="23" t="s">
        <v>76</v>
      </c>
      <c r="C222" s="7">
        <v>10</v>
      </c>
      <c r="D222" s="8">
        <f>(説明!$G$47*1.05/C222)*E$221</f>
        <v>17323.95</v>
      </c>
      <c r="E222" s="148"/>
      <c r="F222" s="148"/>
      <c r="G222" s="148"/>
      <c r="H222" s="148"/>
      <c r="I222" s="148"/>
    </row>
    <row r="223" spans="1:9" ht="15" customHeight="1" x14ac:dyDescent="0.15">
      <c r="A223" s="157"/>
      <c r="B223" s="23" t="s">
        <v>77</v>
      </c>
      <c r="C223" s="7">
        <v>8</v>
      </c>
      <c r="D223" s="8">
        <f>(説明!$G$47*1.05/C223)*E$221</f>
        <v>21654.9375</v>
      </c>
      <c r="E223" s="148"/>
      <c r="F223" s="148"/>
      <c r="G223" s="148"/>
      <c r="H223" s="148"/>
      <c r="I223" s="148"/>
    </row>
    <row r="224" spans="1:9" ht="15" customHeight="1" x14ac:dyDescent="0.15">
      <c r="A224" s="157"/>
      <c r="B224" s="23" t="s">
        <v>78</v>
      </c>
      <c r="C224" s="7">
        <v>7</v>
      </c>
      <c r="D224" s="8">
        <f>(説明!$G$47*1.05/C224)*E$221</f>
        <v>24748.5</v>
      </c>
      <c r="E224" s="148"/>
      <c r="F224" s="148"/>
      <c r="G224" s="148"/>
      <c r="H224" s="148"/>
      <c r="I224" s="148"/>
    </row>
    <row r="225" spans="1:9" ht="15" customHeight="1" x14ac:dyDescent="0.15">
      <c r="A225" s="157"/>
      <c r="B225" s="23" t="s">
        <v>79</v>
      </c>
      <c r="C225" s="7">
        <v>6</v>
      </c>
      <c r="D225" s="8">
        <f>(説明!$G$47*1.05/C225)*E$221</f>
        <v>28873.25</v>
      </c>
      <c r="E225" s="148"/>
      <c r="F225" s="148"/>
      <c r="G225" s="148"/>
      <c r="H225" s="148"/>
      <c r="I225" s="148"/>
    </row>
    <row r="226" spans="1:9" ht="15" customHeight="1" x14ac:dyDescent="0.15">
      <c r="A226" s="157"/>
      <c r="B226" s="23" t="s">
        <v>80</v>
      </c>
      <c r="C226" s="7">
        <v>5</v>
      </c>
      <c r="D226" s="8">
        <f>(説明!$G$47*1.05/C226)*E$221</f>
        <v>34647.9</v>
      </c>
      <c r="E226" s="148"/>
      <c r="F226" s="148"/>
      <c r="G226" s="148"/>
      <c r="H226" s="148"/>
      <c r="I226" s="148"/>
    </row>
    <row r="227" spans="1:9" ht="15" customHeight="1" thickBot="1" x14ac:dyDescent="0.2">
      <c r="A227" s="158"/>
      <c r="B227" s="25" t="s">
        <v>81</v>
      </c>
      <c r="C227" s="11">
        <v>5</v>
      </c>
      <c r="D227" s="12">
        <f>(説明!$G$47*1.05/C227)*E$221</f>
        <v>34647.9</v>
      </c>
      <c r="E227" s="148"/>
      <c r="F227" s="148"/>
      <c r="G227" s="148"/>
      <c r="H227" s="148"/>
      <c r="I227" s="148"/>
    </row>
    <row r="228" spans="1:9" ht="15" customHeight="1" thickTop="1" x14ac:dyDescent="0.15">
      <c r="A228" s="161">
        <v>2850</v>
      </c>
      <c r="B228" s="68" t="s">
        <v>68</v>
      </c>
      <c r="C228" s="69">
        <v>13</v>
      </c>
      <c r="D228" s="70">
        <f>(説明!$G$47*1.05/C228)*E$228</f>
        <v>15229.846153846154</v>
      </c>
      <c r="E228" s="151">
        <v>8</v>
      </c>
      <c r="F228" s="151">
        <f>7000*E228</f>
        <v>56000</v>
      </c>
      <c r="G228" s="151">
        <f>A228*2</f>
        <v>5700</v>
      </c>
      <c r="H228" s="151">
        <f>A228+25</f>
        <v>2875</v>
      </c>
      <c r="I228" s="151">
        <f>ROUNDUP(((25*H228^2)+(2853*H228))*0.0001/E228,-2)</f>
        <v>2700</v>
      </c>
    </row>
    <row r="229" spans="1:9" ht="15" customHeight="1" x14ac:dyDescent="0.15">
      <c r="A229" s="157"/>
      <c r="B229" s="23" t="s">
        <v>76</v>
      </c>
      <c r="C229" s="7">
        <v>11</v>
      </c>
      <c r="D229" s="8">
        <f>(説明!$G$47*1.05/C229)*E$228</f>
        <v>17998.909090909092</v>
      </c>
      <c r="E229" s="148"/>
      <c r="F229" s="148"/>
      <c r="G229" s="148"/>
      <c r="H229" s="148"/>
      <c r="I229" s="148"/>
    </row>
    <row r="230" spans="1:9" ht="15" customHeight="1" x14ac:dyDescent="0.15">
      <c r="A230" s="157"/>
      <c r="B230" s="23" t="s">
        <v>77</v>
      </c>
      <c r="C230" s="7">
        <v>9</v>
      </c>
      <c r="D230" s="8">
        <f>(説明!$G$47*1.05/C230)*E$228</f>
        <v>21998.666666666668</v>
      </c>
      <c r="E230" s="148"/>
      <c r="F230" s="148"/>
      <c r="G230" s="148"/>
      <c r="H230" s="148"/>
      <c r="I230" s="148"/>
    </row>
    <row r="231" spans="1:9" ht="15" customHeight="1" x14ac:dyDescent="0.15">
      <c r="A231" s="157"/>
      <c r="B231" s="23" t="s">
        <v>78</v>
      </c>
      <c r="C231" s="7">
        <v>7</v>
      </c>
      <c r="D231" s="8">
        <f>(説明!$G$47*1.05/C231)*E$228</f>
        <v>28284</v>
      </c>
      <c r="E231" s="148"/>
      <c r="F231" s="148"/>
      <c r="G231" s="148"/>
      <c r="H231" s="148"/>
      <c r="I231" s="148"/>
    </row>
    <row r="232" spans="1:9" ht="15" customHeight="1" x14ac:dyDescent="0.15">
      <c r="A232" s="157"/>
      <c r="B232" s="23" t="s">
        <v>79</v>
      </c>
      <c r="C232" s="7">
        <v>6</v>
      </c>
      <c r="D232" s="8">
        <f>(説明!$G$47*1.05/C232)*E$228</f>
        <v>32998</v>
      </c>
      <c r="E232" s="148"/>
      <c r="F232" s="148"/>
      <c r="G232" s="148"/>
      <c r="H232" s="148"/>
      <c r="I232" s="148"/>
    </row>
    <row r="233" spans="1:9" ht="15" customHeight="1" x14ac:dyDescent="0.15">
      <c r="A233" s="157"/>
      <c r="B233" s="23" t="s">
        <v>80</v>
      </c>
      <c r="C233" s="7">
        <v>6</v>
      </c>
      <c r="D233" s="8">
        <f>(説明!$G$47*1.05/C233)*E$228</f>
        <v>32998</v>
      </c>
      <c r="E233" s="148"/>
      <c r="F233" s="148"/>
      <c r="G233" s="148"/>
      <c r="H233" s="148"/>
      <c r="I233" s="148"/>
    </row>
    <row r="234" spans="1:9" ht="15" customHeight="1" thickBot="1" x14ac:dyDescent="0.2">
      <c r="A234" s="160"/>
      <c r="B234" s="24" t="s">
        <v>81</v>
      </c>
      <c r="C234" s="9">
        <v>5</v>
      </c>
      <c r="D234" s="10">
        <f>(説明!$G$47*1.05/C234)*E$228</f>
        <v>39597.599999999999</v>
      </c>
      <c r="E234" s="149"/>
      <c r="F234" s="149"/>
      <c r="G234" s="149"/>
      <c r="H234" s="149"/>
      <c r="I234" s="149"/>
    </row>
    <row r="235" spans="1:9" ht="15" customHeight="1" thickTop="1" x14ac:dyDescent="0.15">
      <c r="A235" s="159">
        <v>2900</v>
      </c>
      <c r="B235" s="26" t="s">
        <v>68</v>
      </c>
      <c r="C235" s="13">
        <v>13</v>
      </c>
      <c r="D235" s="14">
        <f>(説明!$G$47*1.05/C235)*E$235</f>
        <v>15229.846153846154</v>
      </c>
      <c r="E235" s="150">
        <v>8</v>
      </c>
      <c r="F235" s="150">
        <f>7000*E235</f>
        <v>56000</v>
      </c>
      <c r="G235" s="150">
        <f>A235*2</f>
        <v>5800</v>
      </c>
      <c r="H235" s="167">
        <f>A235+25</f>
        <v>2925</v>
      </c>
      <c r="I235" s="150">
        <f>ROUNDUP(((25*H235^2)+(2853*H235))*0.0001/E235,-2)</f>
        <v>2800</v>
      </c>
    </row>
    <row r="236" spans="1:9" ht="15" customHeight="1" x14ac:dyDescent="0.15">
      <c r="A236" s="157"/>
      <c r="B236" s="23" t="s">
        <v>76</v>
      </c>
      <c r="C236" s="7">
        <v>11</v>
      </c>
      <c r="D236" s="8">
        <f>(説明!$G$47*1.05/C236)*E$235</f>
        <v>17998.909090909092</v>
      </c>
      <c r="E236" s="148"/>
      <c r="F236" s="148"/>
      <c r="G236" s="148"/>
      <c r="H236" s="148"/>
      <c r="I236" s="148"/>
    </row>
    <row r="237" spans="1:9" ht="15" customHeight="1" x14ac:dyDescent="0.15">
      <c r="A237" s="157"/>
      <c r="B237" s="23" t="s">
        <v>77</v>
      </c>
      <c r="C237" s="7">
        <v>9</v>
      </c>
      <c r="D237" s="8">
        <f>(説明!$G$47*1.05/C237)*E$235</f>
        <v>21998.666666666668</v>
      </c>
      <c r="E237" s="148"/>
      <c r="F237" s="148"/>
      <c r="G237" s="148"/>
      <c r="H237" s="148"/>
      <c r="I237" s="148"/>
    </row>
    <row r="238" spans="1:9" ht="15" customHeight="1" x14ac:dyDescent="0.15">
      <c r="A238" s="157"/>
      <c r="B238" s="23" t="s">
        <v>78</v>
      </c>
      <c r="C238" s="7">
        <v>7</v>
      </c>
      <c r="D238" s="8">
        <f>(説明!$G$47*1.05/C238)*E$235</f>
        <v>28284</v>
      </c>
      <c r="E238" s="148"/>
      <c r="F238" s="148"/>
      <c r="G238" s="148"/>
      <c r="H238" s="148"/>
      <c r="I238" s="148"/>
    </row>
    <row r="239" spans="1:9" ht="15" customHeight="1" x14ac:dyDescent="0.15">
      <c r="A239" s="157"/>
      <c r="B239" s="23" t="s">
        <v>79</v>
      </c>
      <c r="C239" s="7">
        <v>6</v>
      </c>
      <c r="D239" s="8">
        <f>(説明!$G$47*1.05/C239)*E$235</f>
        <v>32998</v>
      </c>
      <c r="E239" s="148"/>
      <c r="F239" s="148"/>
      <c r="G239" s="148"/>
      <c r="H239" s="148"/>
      <c r="I239" s="148"/>
    </row>
    <row r="240" spans="1:9" ht="15" customHeight="1" x14ac:dyDescent="0.15">
      <c r="A240" s="157"/>
      <c r="B240" s="23" t="s">
        <v>80</v>
      </c>
      <c r="C240" s="7">
        <v>6</v>
      </c>
      <c r="D240" s="8">
        <f>(説明!$G$47*1.05/C240)*E$235</f>
        <v>32998</v>
      </c>
      <c r="E240" s="148"/>
      <c r="F240" s="148"/>
      <c r="G240" s="148"/>
      <c r="H240" s="148"/>
      <c r="I240" s="148"/>
    </row>
    <row r="241" spans="1:9" ht="15" customHeight="1" thickBot="1" x14ac:dyDescent="0.2">
      <c r="A241" s="158"/>
      <c r="B241" s="25" t="s">
        <v>81</v>
      </c>
      <c r="C241" s="11">
        <v>5</v>
      </c>
      <c r="D241" s="12">
        <f>(説明!$G$47*1.05/C241)*E$235</f>
        <v>39597.599999999999</v>
      </c>
      <c r="E241" s="148"/>
      <c r="F241" s="148"/>
      <c r="G241" s="148"/>
      <c r="H241" s="148"/>
      <c r="I241" s="148"/>
    </row>
    <row r="242" spans="1:9" ht="15" customHeight="1" thickTop="1" x14ac:dyDescent="0.15">
      <c r="A242" s="161">
        <v>2950</v>
      </c>
      <c r="B242" s="68" t="s">
        <v>68</v>
      </c>
      <c r="C242" s="69">
        <v>13</v>
      </c>
      <c r="D242" s="70">
        <f>(説明!$G$47*1.05/C242)*E$242</f>
        <v>15229.846153846154</v>
      </c>
      <c r="E242" s="151">
        <v>8</v>
      </c>
      <c r="F242" s="151">
        <f>7000*E242</f>
        <v>56000</v>
      </c>
      <c r="G242" s="151">
        <f>A242*2</f>
        <v>5900</v>
      </c>
      <c r="H242" s="151">
        <f>A242+25</f>
        <v>2975</v>
      </c>
      <c r="I242" s="151">
        <f>ROUNDUP(((25*H242^2)+(2853*H242))*0.0001/E242,-2)</f>
        <v>2900</v>
      </c>
    </row>
    <row r="243" spans="1:9" ht="15" customHeight="1" x14ac:dyDescent="0.15">
      <c r="A243" s="157"/>
      <c r="B243" s="23" t="s">
        <v>76</v>
      </c>
      <c r="C243" s="7">
        <v>10</v>
      </c>
      <c r="D243" s="8">
        <f>(説明!$G$47*1.05/C243)*E$242</f>
        <v>19798.8</v>
      </c>
      <c r="E243" s="148"/>
      <c r="F243" s="148"/>
      <c r="G243" s="148"/>
      <c r="H243" s="148"/>
      <c r="I243" s="148"/>
    </row>
    <row r="244" spans="1:9" ht="15" customHeight="1" x14ac:dyDescent="0.15">
      <c r="A244" s="157"/>
      <c r="B244" s="23" t="s">
        <v>77</v>
      </c>
      <c r="C244" s="7">
        <v>9</v>
      </c>
      <c r="D244" s="8">
        <f>(説明!$G$47*1.05/C244)*E$242</f>
        <v>21998.666666666668</v>
      </c>
      <c r="E244" s="148"/>
      <c r="F244" s="148"/>
      <c r="G244" s="148"/>
      <c r="H244" s="148"/>
      <c r="I244" s="148"/>
    </row>
    <row r="245" spans="1:9" ht="15" customHeight="1" x14ac:dyDescent="0.15">
      <c r="A245" s="157"/>
      <c r="B245" s="23" t="s">
        <v>78</v>
      </c>
      <c r="C245" s="7">
        <v>7</v>
      </c>
      <c r="D245" s="8">
        <f>(説明!$G$47*1.05/C245)*E$242</f>
        <v>28284</v>
      </c>
      <c r="E245" s="148"/>
      <c r="F245" s="148"/>
      <c r="G245" s="148"/>
      <c r="H245" s="148"/>
      <c r="I245" s="148"/>
    </row>
    <row r="246" spans="1:9" ht="15" customHeight="1" x14ac:dyDescent="0.15">
      <c r="A246" s="157"/>
      <c r="B246" s="23" t="s">
        <v>79</v>
      </c>
      <c r="C246" s="7">
        <v>6</v>
      </c>
      <c r="D246" s="8">
        <f>(説明!$G$47*1.05/C246)*E$242</f>
        <v>32998</v>
      </c>
      <c r="E246" s="148"/>
      <c r="F246" s="148"/>
      <c r="G246" s="148"/>
      <c r="H246" s="148"/>
      <c r="I246" s="148"/>
    </row>
    <row r="247" spans="1:9" ht="15" customHeight="1" x14ac:dyDescent="0.15">
      <c r="A247" s="157"/>
      <c r="B247" s="23" t="s">
        <v>80</v>
      </c>
      <c r="C247" s="7">
        <v>6</v>
      </c>
      <c r="D247" s="8">
        <f>(説明!$G$47*1.05/C247)*E$242</f>
        <v>32998</v>
      </c>
      <c r="E247" s="148"/>
      <c r="F247" s="148"/>
      <c r="G247" s="148"/>
      <c r="H247" s="148"/>
      <c r="I247" s="148"/>
    </row>
    <row r="248" spans="1:9" ht="15" customHeight="1" thickBot="1" x14ac:dyDescent="0.2">
      <c r="A248" s="160"/>
      <c r="B248" s="24" t="s">
        <v>81</v>
      </c>
      <c r="C248" s="9">
        <v>5</v>
      </c>
      <c r="D248" s="10">
        <f>(説明!$G$47*1.05/C248)*E$242</f>
        <v>39597.599999999999</v>
      </c>
      <c r="E248" s="149"/>
      <c r="F248" s="149"/>
      <c r="G248" s="149"/>
      <c r="H248" s="149"/>
      <c r="I248" s="149"/>
    </row>
    <row r="249" spans="1:9" ht="15" customHeight="1" thickTop="1" x14ac:dyDescent="0.15">
      <c r="A249" s="159">
        <v>3000</v>
      </c>
      <c r="B249" s="26" t="s">
        <v>68</v>
      </c>
      <c r="C249" s="13">
        <v>13</v>
      </c>
      <c r="D249" s="14">
        <f>(説明!$G$47*1.05/C249)*E$249</f>
        <v>15229.846153846154</v>
      </c>
      <c r="E249" s="150">
        <v>8</v>
      </c>
      <c r="F249" s="150">
        <f>7000*E249</f>
        <v>56000</v>
      </c>
      <c r="G249" s="150">
        <f>A249*2</f>
        <v>6000</v>
      </c>
      <c r="H249" s="167">
        <f>A249+25</f>
        <v>3025</v>
      </c>
      <c r="I249" s="150">
        <f>ROUNDUP(((25*H249^2)+(2853*H249))*0.0001/E249,-2)</f>
        <v>3000</v>
      </c>
    </row>
    <row r="250" spans="1:9" ht="15" customHeight="1" x14ac:dyDescent="0.15">
      <c r="A250" s="157"/>
      <c r="B250" s="23" t="s">
        <v>76</v>
      </c>
      <c r="C250" s="7">
        <v>10</v>
      </c>
      <c r="D250" s="8">
        <f>(説明!$G$47*1.05/C250)*E$249</f>
        <v>19798.8</v>
      </c>
      <c r="E250" s="148"/>
      <c r="F250" s="148"/>
      <c r="G250" s="148"/>
      <c r="H250" s="148"/>
      <c r="I250" s="148"/>
    </row>
    <row r="251" spans="1:9" ht="15" customHeight="1" x14ac:dyDescent="0.15">
      <c r="A251" s="157"/>
      <c r="B251" s="23" t="s">
        <v>77</v>
      </c>
      <c r="C251" s="7">
        <v>9</v>
      </c>
      <c r="D251" s="8">
        <f>(説明!$G$47*1.05/C251)*E$249</f>
        <v>21998.666666666668</v>
      </c>
      <c r="E251" s="148"/>
      <c r="F251" s="148"/>
      <c r="G251" s="148"/>
      <c r="H251" s="148"/>
      <c r="I251" s="148"/>
    </row>
    <row r="252" spans="1:9" ht="15" customHeight="1" x14ac:dyDescent="0.15">
      <c r="A252" s="157"/>
      <c r="B252" s="23" t="s">
        <v>78</v>
      </c>
      <c r="C252" s="7">
        <v>7</v>
      </c>
      <c r="D252" s="8">
        <f>(説明!$G$47*1.05/C252)*E$249</f>
        <v>28284</v>
      </c>
      <c r="E252" s="148"/>
      <c r="F252" s="148"/>
      <c r="G252" s="148"/>
      <c r="H252" s="148"/>
      <c r="I252" s="148"/>
    </row>
    <row r="253" spans="1:9" ht="15" customHeight="1" x14ac:dyDescent="0.15">
      <c r="A253" s="157"/>
      <c r="B253" s="23" t="s">
        <v>79</v>
      </c>
      <c r="C253" s="7">
        <v>6</v>
      </c>
      <c r="D253" s="8">
        <f>(説明!$G$47*1.05/C253)*E$249</f>
        <v>32998</v>
      </c>
      <c r="E253" s="148"/>
      <c r="F253" s="148"/>
      <c r="G253" s="148"/>
      <c r="H253" s="148"/>
      <c r="I253" s="148"/>
    </row>
    <row r="254" spans="1:9" ht="15" customHeight="1" x14ac:dyDescent="0.15">
      <c r="A254" s="157"/>
      <c r="B254" s="23" t="s">
        <v>80</v>
      </c>
      <c r="C254" s="7">
        <v>6</v>
      </c>
      <c r="D254" s="8">
        <f>(説明!$G$47*1.05/C254)*E$249</f>
        <v>32998</v>
      </c>
      <c r="E254" s="148"/>
      <c r="F254" s="148"/>
      <c r="G254" s="148"/>
      <c r="H254" s="148"/>
      <c r="I254" s="148"/>
    </row>
    <row r="255" spans="1:9" ht="15" customHeight="1" thickBot="1" x14ac:dyDescent="0.2">
      <c r="A255" s="157"/>
      <c r="B255" s="23" t="s">
        <v>81</v>
      </c>
      <c r="C255" s="7">
        <v>5</v>
      </c>
      <c r="D255" s="8">
        <f>(説明!$G$47*1.05/C255)*E$249</f>
        <v>39597.599999999999</v>
      </c>
      <c r="E255" s="153"/>
      <c r="F255" s="153"/>
      <c r="G255" s="153"/>
      <c r="H255" s="149"/>
      <c r="I255" s="153"/>
    </row>
    <row r="256" spans="1:9" ht="14.25" thickTop="1" x14ac:dyDescent="0.15">
      <c r="A256" s="15"/>
      <c r="B256" s="16"/>
      <c r="C256" s="16"/>
      <c r="D256" s="17"/>
      <c r="E256" s="17"/>
      <c r="F256" s="17"/>
      <c r="G256" s="17"/>
      <c r="H256" s="17"/>
      <c r="I256" s="17"/>
    </row>
  </sheetData>
  <mergeCells count="215">
    <mergeCell ref="A249:A255"/>
    <mergeCell ref="E249:E255"/>
    <mergeCell ref="F249:F255"/>
    <mergeCell ref="G249:G255"/>
    <mergeCell ref="H249:H255"/>
    <mergeCell ref="I249:I255"/>
    <mergeCell ref="A235:A241"/>
    <mergeCell ref="E235:E241"/>
    <mergeCell ref="F235:F241"/>
    <mergeCell ref="G235:G241"/>
    <mergeCell ref="H235:H241"/>
    <mergeCell ref="I235:I241"/>
    <mergeCell ref="A242:A248"/>
    <mergeCell ref="E242:E248"/>
    <mergeCell ref="F242:F248"/>
    <mergeCell ref="G242:G248"/>
    <mergeCell ref="H242:H248"/>
    <mergeCell ref="I242:I248"/>
    <mergeCell ref="A221:A227"/>
    <mergeCell ref="E221:E227"/>
    <mergeCell ref="F221:F227"/>
    <mergeCell ref="G221:G227"/>
    <mergeCell ref="H221:H227"/>
    <mergeCell ref="I221:I227"/>
    <mergeCell ref="A228:A234"/>
    <mergeCell ref="E228:E234"/>
    <mergeCell ref="F228:F234"/>
    <mergeCell ref="G228:G234"/>
    <mergeCell ref="H228:H234"/>
    <mergeCell ref="I228:I234"/>
    <mergeCell ref="E206:F206"/>
    <mergeCell ref="A207:A213"/>
    <mergeCell ref="E207:E213"/>
    <mergeCell ref="F207:F213"/>
    <mergeCell ref="G207:G213"/>
    <mergeCell ref="H207:H213"/>
    <mergeCell ref="I207:I213"/>
    <mergeCell ref="A214:A220"/>
    <mergeCell ref="E214:E220"/>
    <mergeCell ref="F214:F220"/>
    <mergeCell ref="G214:G220"/>
    <mergeCell ref="H214:H220"/>
    <mergeCell ref="I214:I220"/>
    <mergeCell ref="A191:A197"/>
    <mergeCell ref="E191:E197"/>
    <mergeCell ref="F191:F197"/>
    <mergeCell ref="G191:G197"/>
    <mergeCell ref="H191:H197"/>
    <mergeCell ref="I191:I197"/>
    <mergeCell ref="A198:A204"/>
    <mergeCell ref="E198:E204"/>
    <mergeCell ref="F198:F204"/>
    <mergeCell ref="G198:G204"/>
    <mergeCell ref="H198:H204"/>
    <mergeCell ref="I198:I204"/>
    <mergeCell ref="A177:A183"/>
    <mergeCell ref="E177:E183"/>
    <mergeCell ref="F177:F183"/>
    <mergeCell ref="G177:G183"/>
    <mergeCell ref="H177:H183"/>
    <mergeCell ref="I177:I183"/>
    <mergeCell ref="A184:A190"/>
    <mergeCell ref="E184:E190"/>
    <mergeCell ref="F184:F190"/>
    <mergeCell ref="G184:G190"/>
    <mergeCell ref="H184:H190"/>
    <mergeCell ref="I184:I190"/>
    <mergeCell ref="A163:A169"/>
    <mergeCell ref="E163:E169"/>
    <mergeCell ref="F163:F169"/>
    <mergeCell ref="G163:G169"/>
    <mergeCell ref="H163:H169"/>
    <mergeCell ref="I163:I169"/>
    <mergeCell ref="A170:A176"/>
    <mergeCell ref="E170:E176"/>
    <mergeCell ref="F170:F176"/>
    <mergeCell ref="G170:G176"/>
    <mergeCell ref="H170:H176"/>
    <mergeCell ref="I170:I176"/>
    <mergeCell ref="A147:A153"/>
    <mergeCell ref="E147:E153"/>
    <mergeCell ref="F147:F153"/>
    <mergeCell ref="G147:G153"/>
    <mergeCell ref="H147:H153"/>
    <mergeCell ref="I147:I153"/>
    <mergeCell ref="E155:F155"/>
    <mergeCell ref="A156:A162"/>
    <mergeCell ref="E156:E162"/>
    <mergeCell ref="F156:F162"/>
    <mergeCell ref="G156:G162"/>
    <mergeCell ref="H156:H162"/>
    <mergeCell ref="I156:I162"/>
    <mergeCell ref="A133:A139"/>
    <mergeCell ref="E133:E139"/>
    <mergeCell ref="F133:F139"/>
    <mergeCell ref="G133:G139"/>
    <mergeCell ref="H133:H139"/>
    <mergeCell ref="I133:I139"/>
    <mergeCell ref="A140:A146"/>
    <mergeCell ref="E140:E146"/>
    <mergeCell ref="F140:F146"/>
    <mergeCell ref="G140:G146"/>
    <mergeCell ref="H140:H146"/>
    <mergeCell ref="I140:I146"/>
    <mergeCell ref="A119:A125"/>
    <mergeCell ref="E119:E125"/>
    <mergeCell ref="F119:F125"/>
    <mergeCell ref="G119:G125"/>
    <mergeCell ref="H119:H125"/>
    <mergeCell ref="I119:I125"/>
    <mergeCell ref="A126:A132"/>
    <mergeCell ref="E126:E132"/>
    <mergeCell ref="F126:F132"/>
    <mergeCell ref="G126:G132"/>
    <mergeCell ref="H126:H132"/>
    <mergeCell ref="I126:I132"/>
    <mergeCell ref="E104:F104"/>
    <mergeCell ref="A105:A111"/>
    <mergeCell ref="E105:E111"/>
    <mergeCell ref="F105:F111"/>
    <mergeCell ref="G105:G111"/>
    <mergeCell ref="H105:H111"/>
    <mergeCell ref="I105:I111"/>
    <mergeCell ref="A112:A118"/>
    <mergeCell ref="E112:E118"/>
    <mergeCell ref="F112:F118"/>
    <mergeCell ref="G112:G118"/>
    <mergeCell ref="H112:H118"/>
    <mergeCell ref="I112:I118"/>
    <mergeCell ref="A89:A95"/>
    <mergeCell ref="E89:E95"/>
    <mergeCell ref="F89:F95"/>
    <mergeCell ref="G89:G95"/>
    <mergeCell ref="H89:H95"/>
    <mergeCell ref="I89:I95"/>
    <mergeCell ref="A96:A102"/>
    <mergeCell ref="E96:E102"/>
    <mergeCell ref="F96:F102"/>
    <mergeCell ref="G96:G102"/>
    <mergeCell ref="H96:H102"/>
    <mergeCell ref="I96:I102"/>
    <mergeCell ref="A75:A81"/>
    <mergeCell ref="E75:E81"/>
    <mergeCell ref="F75:F81"/>
    <mergeCell ref="G75:G81"/>
    <mergeCell ref="H75:H81"/>
    <mergeCell ref="I75:I81"/>
    <mergeCell ref="A82:A88"/>
    <mergeCell ref="E82:E88"/>
    <mergeCell ref="F82:F88"/>
    <mergeCell ref="G82:G88"/>
    <mergeCell ref="H82:H88"/>
    <mergeCell ref="I82:I88"/>
    <mergeCell ref="A61:A67"/>
    <mergeCell ref="E61:E67"/>
    <mergeCell ref="F61:F67"/>
    <mergeCell ref="G61:G67"/>
    <mergeCell ref="H61:H67"/>
    <mergeCell ref="I61:I67"/>
    <mergeCell ref="A68:A74"/>
    <mergeCell ref="E68:E74"/>
    <mergeCell ref="F68:F74"/>
    <mergeCell ref="G68:G74"/>
    <mergeCell ref="H68:H74"/>
    <mergeCell ref="I68:I74"/>
    <mergeCell ref="A45:A51"/>
    <mergeCell ref="E45:E51"/>
    <mergeCell ref="F45:F51"/>
    <mergeCell ref="G45:G51"/>
    <mergeCell ref="H45:H51"/>
    <mergeCell ref="I45:I51"/>
    <mergeCell ref="E53:F53"/>
    <mergeCell ref="A54:A60"/>
    <mergeCell ref="E54:E60"/>
    <mergeCell ref="F54:F60"/>
    <mergeCell ref="G54:G60"/>
    <mergeCell ref="H54:H60"/>
    <mergeCell ref="I54:I60"/>
    <mergeCell ref="A31:A37"/>
    <mergeCell ref="E31:E37"/>
    <mergeCell ref="F31:F37"/>
    <mergeCell ref="G31:G37"/>
    <mergeCell ref="H31:H37"/>
    <mergeCell ref="I31:I37"/>
    <mergeCell ref="A38:A44"/>
    <mergeCell ref="E38:E44"/>
    <mergeCell ref="F38:F44"/>
    <mergeCell ref="G38:G44"/>
    <mergeCell ref="H38:H44"/>
    <mergeCell ref="I38:I44"/>
    <mergeCell ref="A17:A23"/>
    <mergeCell ref="E17:E23"/>
    <mergeCell ref="F17:F23"/>
    <mergeCell ref="G17:G23"/>
    <mergeCell ref="H17:H23"/>
    <mergeCell ref="I17:I23"/>
    <mergeCell ref="A24:A30"/>
    <mergeCell ref="E24:E30"/>
    <mergeCell ref="F24:F30"/>
    <mergeCell ref="G24:G30"/>
    <mergeCell ref="H24:H30"/>
    <mergeCell ref="I24:I30"/>
    <mergeCell ref="E2:F2"/>
    <mergeCell ref="A3:A9"/>
    <mergeCell ref="E3:E9"/>
    <mergeCell ref="F3:F9"/>
    <mergeCell ref="G3:G9"/>
    <mergeCell ref="H3:H9"/>
    <mergeCell ref="I3:I9"/>
    <mergeCell ref="A10:A16"/>
    <mergeCell ref="E10:E16"/>
    <mergeCell ref="F10:F16"/>
    <mergeCell ref="G10:G16"/>
    <mergeCell ref="H10:H16"/>
    <mergeCell ref="I10:I16"/>
  </mergeCells>
  <phoneticPr fontId="2"/>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説明</vt:lpstr>
      <vt:lpstr>7010</vt:lpstr>
      <vt:lpstr>7020-3T,2T</vt:lpstr>
      <vt:lpstr>7020-1.5T</vt:lpstr>
      <vt:lpstr>7026</vt:lpstr>
      <vt:lpstr>GF300-3T,2T</vt:lpstr>
      <vt:lpstr>GF300-1.5T</vt:lpstr>
      <vt:lpstr>SF300-3T,2T</vt:lpstr>
      <vt:lpstr>SF300-1.5T</vt:lpstr>
      <vt:lpstr>計算資料</vt:lpstr>
      <vt:lpstr>'7010'!Print_Area</vt:lpstr>
      <vt:lpstr>'7020-1.5T'!Print_Area</vt:lpstr>
      <vt:lpstr>'7020-3T,2T'!Print_Area</vt:lpstr>
      <vt:lpstr>'7026'!Print_Area</vt:lpstr>
      <vt:lpstr>'GF300-3T,2T'!Print_Area</vt:lpstr>
      <vt:lpstr>'SF300-1.5T'!Print_Area</vt:lpstr>
      <vt:lpstr>'SF300-3T,2T'!Print_Area</vt:lpstr>
      <vt:lpstr>説明!Print_Area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平田パッキン工業</dc:creator>
  <cp:lastModifiedBy>awood</cp:lastModifiedBy>
  <cp:lastPrinted>2019-01-16T07:49:13Z</cp:lastPrinted>
  <dcterms:created xsi:type="dcterms:W3CDTF">2006-07-31T07:10:12Z</dcterms:created>
  <dcterms:modified xsi:type="dcterms:W3CDTF">2022-08-18T08:28:21Z</dcterms:modified>
</cp:coreProperties>
</file>